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44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<sst xmlns="http://schemas.openxmlformats.org/spreadsheetml/2006/main" count="21" uniqueCount="21">
  <si>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angle</t>
  </si>
  <si>
    <t>cos(angle)</t>
  </si>
  <si>
    <t>sin(angle)</t>
  </si>
  <si>
    <t>n, k=</t>
  </si>
  <si>
    <t>Rp</t>
  </si>
  <si>
    <t>Rs</t>
  </si>
  <si>
    <t>消光係数</t>
  </si>
  <si>
    <t>屈折率</t>
  </si>
  <si>
    <r>
      <t>λ</t>
    </r>
    <r>
      <rPr>
        <b/>
        <sz val="10"/>
        <rFont val="HOCFont_"/>
        <family val="2"/>
      </rPr>
      <t>(nm)</t>
    </r>
  </si>
  <si>
    <t>n</t>
  </si>
  <si>
    <t>k</t>
  </si>
  <si>
    <t>←各波長での光学定数が表示される</t>
  </si>
  <si>
    <t>波長を入力→</t>
  </si>
  <si>
    <t>←(200nm-800nmの範囲の値を10nm毎に入力)</t>
  </si>
  <si>
    <t>n0, k0=</t>
  </si>
  <si>
    <r>
      <t>A=N</t>
    </r>
    <r>
      <rPr>
        <vertAlign val="subscript"/>
        <sz val="11"/>
        <rFont val="ＭＳ Ｐゴシック"/>
        <family val="3"/>
      </rPr>
      <t>2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cosψ</t>
    </r>
    <r>
      <rPr>
        <vertAlign val="subscript"/>
        <sz val="11"/>
        <rFont val="ＭＳ Ｐゴシック"/>
        <family val="3"/>
      </rPr>
      <t>0</t>
    </r>
  </si>
  <si>
    <r>
      <t>B=N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(N</t>
    </r>
    <r>
      <rPr>
        <vertAlign val="subscript"/>
        <sz val="11"/>
        <rFont val="ＭＳ Ｐゴシック"/>
        <family val="3"/>
      </rPr>
      <t>2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-N</t>
    </r>
    <r>
      <rPr>
        <vertAlign val="subscript"/>
        <sz val="11"/>
        <rFont val="ＭＳ Ｐゴシック"/>
        <family val="3"/>
      </rPr>
      <t>0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sin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ψ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)</t>
    </r>
    <r>
      <rPr>
        <vertAlign val="superscript"/>
        <sz val="11"/>
        <rFont val="ＭＳ Ｐゴシック"/>
        <family val="3"/>
      </rPr>
      <t>1/2</t>
    </r>
  </si>
  <si>
    <t>rp=(A-B)/(A+B)</t>
  </si>
  <si>
    <r>
      <t>C=N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cosψ</t>
    </r>
    <r>
      <rPr>
        <vertAlign val="subscript"/>
        <sz val="11"/>
        <rFont val="ＭＳ Ｐゴシック"/>
        <family val="3"/>
      </rPr>
      <t>0</t>
    </r>
  </si>
  <si>
    <r>
      <t>D=(N</t>
    </r>
    <r>
      <rPr>
        <vertAlign val="subscript"/>
        <sz val="11"/>
        <rFont val="ＭＳ Ｐゴシック"/>
        <family val="3"/>
      </rPr>
      <t>2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-N</t>
    </r>
    <r>
      <rPr>
        <vertAlign val="subscript"/>
        <sz val="11"/>
        <rFont val="ＭＳ Ｐゴシック"/>
        <family val="3"/>
      </rPr>
      <t>0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sin2ψ0)</t>
    </r>
    <r>
      <rPr>
        <vertAlign val="superscript"/>
        <sz val="11"/>
        <rFont val="ＭＳ Ｐゴシック"/>
        <family val="3"/>
      </rPr>
      <t>1/2</t>
    </r>
  </si>
  <si>
    <t>rs=(C-D)/(C+D)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</si>
</sst>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0"/>
      <name val="HOCFont_"/>
      <family val="2"/>
    </font>
    <font>
      <sz val="11"/>
      <color indexed="10"/>
      <name val="ＭＳ Ｐゴシック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SiO2/Auの反射率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125"/>
          <c:y val="0"/>
          <c:w val="0.8165"/>
          <c:h val="0.749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Sheet1!$P$3</c:f>
              <c:strCache>
                <c:ptCount val="1"/>
                <c:pt idx="0">
                  <c:v>Rp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Sheet1!$G$4:$G$49</c:f>
              <c:numCache/>
            </c:numRef>
          </c:xVal>
          <c:yVal>
            <c:numRef>
              <c:f>Sheet1!$P$4:$P$49</c:f>
              <c:numCache/>
            </c:numRef>
          </c:yVal>
          <c:smooth val="0"/>
        </c:ser>
        <c:ser>
          <c:idx val="1"/>
          <c:order val="1"/>
          <c:tx>
            <c:strRef>
              <c:f>Sheet1!$Q$3</c:f>
              <c:strCache>
                <c:ptCount val="1"/>
                <c:pt idx="0">
                  <c:v>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Sheet1!$G$4:$G$49</c:f>
              <c:numCache/>
            </c:numRef>
          </c:xVal>
          <c:yVal>
            <c:numRef>
              <c:f>Sheet1!$Q$4:$Q$49</c:f>
              <c:numCache/>
            </c:numRef>
          </c:yVal>
          <c:smooth val="0"/>
        </c:ser>
        <c:axId val="48480490"/>
        <c:axId val="19329139"/>
      </c:scatterChart>
      <c:valAx>
        <c:axId val="4848049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入射角(度)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329139"/>
        <c:crosses val="autoZero"/>
        <c:crossBetween val="midCat"/>
        <c:dispUnits/>
      </c:valAx>
      <c:valAx>
        <c:axId val="1932913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反射率(%)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48049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1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66675</xdr:rowOff>
    </xdr:from>
    <xdr:to>
      <xdr:col>6</xdr:col>
      <xdr:colOff>28575</xdr:colOff>
      <xdr:row>24</xdr:row>
      <xdr:rowOff>161925</xdr:rowOff>
    </xdr:to>
    <xdr:graphicFrame>
      <xdr:nvGraphicFramePr>
        <xdr:cNvPr id="1" name="Chart 2"/>
        <xdr:cNvGraphicFramePr/>
      </xdr:nvGraphicFramePr>
      <xdr:xfrm>
        <a:off x="0" y="1304925"/>
        <a:ext cx="46101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2"/>
  <sheetViews>
    <sheetView tabSelected="1" workbookViewId="0" topLeftCell="K1">
      <selection activeCell="O4" sqref="O4"/>
    </sheetView>
  </sheetViews>
  <sheetFormatPr defaultColWidth="9.00390625" defaultRowHeight="13.5"/>
  <cols>
    <col min="1" max="1" width="11.75390625" style="0" customWidth="1"/>
    <col min="6" max="6" width="12.375" style="0" customWidth="1"/>
    <col min="10" max="10" width="16.75390625" style="0" customWidth="1"/>
    <col min="11" max="11" width="19.375" style="0" customWidth="1"/>
    <col min="12" max="12" width="18.625" style="0" customWidth="1"/>
    <col min="13" max="13" width="12.375" style="0" customWidth="1"/>
    <col min="14" max="15" width="18.25390625" style="0" customWidth="1"/>
    <col min="16" max="16" width="10.25390625" style="0" customWidth="1"/>
  </cols>
  <sheetData>
    <row r="2" spans="1:8" ht="13.5">
      <c r="A2" s="13" t="s">
        <v>12</v>
      </c>
      <c r="B2" s="2">
        <v>700</v>
      </c>
      <c r="C2" s="16" t="s">
        <v>13</v>
      </c>
      <c r="D2" s="17"/>
      <c r="E2" s="17"/>
      <c r="F2" s="17"/>
      <c r="G2" s="15"/>
      <c r="H2" s="15"/>
    </row>
    <row r="3" spans="2:17" ht="16.5">
      <c r="B3" s="4" t="s">
        <v>7</v>
      </c>
      <c r="C3" s="4" t="s">
        <v>6</v>
      </c>
      <c r="G3" t="s">
        <v>0</v>
      </c>
      <c r="H3" t="s">
        <v>1</v>
      </c>
      <c r="I3" t="s">
        <v>2</v>
      </c>
      <c r="J3" t="s">
        <v>15</v>
      </c>
      <c r="K3" t="s">
        <v>16</v>
      </c>
      <c r="L3" t="s">
        <v>17</v>
      </c>
      <c r="M3" t="s">
        <v>18</v>
      </c>
      <c r="N3" t="s">
        <v>19</v>
      </c>
      <c r="O3" t="s">
        <v>20</v>
      </c>
      <c r="P3" t="s">
        <v>4</v>
      </c>
      <c r="Q3" t="s">
        <v>5</v>
      </c>
    </row>
    <row r="4" spans="1:17" ht="13.5">
      <c r="A4" s="1" t="s">
        <v>3</v>
      </c>
      <c r="B4" s="14">
        <f>VLOOKUP(B2,C52:E112,2)</f>
        <v>0.161</v>
      </c>
      <c r="C4" s="14">
        <f>VLOOKUP(B2,C52:E112,3)</f>
        <v>4.07</v>
      </c>
      <c r="D4" t="s">
        <v>11</v>
      </c>
      <c r="G4">
        <v>0</v>
      </c>
      <c r="H4">
        <f>COS(G4*PI()/180)</f>
        <v>1</v>
      </c>
      <c r="I4">
        <f>SIN(G4*PI()/180)</f>
        <v>0</v>
      </c>
      <c r="J4" t="str">
        <f>IMPRODUCT(COMPLEX($B$4,$C$4),COMPLEX($B$4,$C$4),COMPLEX(H4,0))</f>
        <v>-16.538979+1.31054i</v>
      </c>
      <c r="K4" t="str">
        <f>IMPRODUCT(COMPLEX($B$5,$C$5),IMSQRT(IMSUB(IMPRODUCT(COMPLEX($B$4,$C$4),COMPLEX($B$4,$C$4)),IMPRODUCT(COMPLEX($B$5,$C$5),COMPLEX($B$5,$C$5),COMPLEX(I4,0),COMPLEX(I4,0)))))</f>
        <v>0.243754+6.16198i</v>
      </c>
      <c r="L4" t="str">
        <f>IMDIV(IMSUB(J4,K4),IMSUM(J4,K4))</f>
        <v>0.738164040468702+0.636222301667095i</v>
      </c>
      <c r="M4" t="str">
        <f>IMPRODUCT(COMPLEX($B$5,$C$5),COMPLEX(H4,0))</f>
        <v>1.514</v>
      </c>
      <c r="N4" t="str">
        <f>IMSQRT(IMSUB(IMPRODUCT(COMPLEX($B$4,$C$5),COMPLEX($B$4,$C$5)),IMPRODUCT(COMPLEX($B$5,$C$5),COMPLEX($B$5,$C$5),COMPLEX(I4,0),COMPLEX(I4,0))))</f>
        <v>0.161</v>
      </c>
      <c r="O4" t="str">
        <f>IMDIV(IMSUB(M4,N4),IMSUM(M4,N4))</f>
        <v>0.807761194029851</v>
      </c>
      <c r="P4">
        <f>IMABS(L4)^2*100</f>
        <v>94.96649677796555</v>
      </c>
      <c r="Q4">
        <f>IMABS(O4)^2*100</f>
        <v>65.24781465805306</v>
      </c>
    </row>
    <row r="5" spans="1:17" ht="13.5">
      <c r="A5" s="1" t="s">
        <v>14</v>
      </c>
      <c r="B5">
        <v>1.514</v>
      </c>
      <c r="C5">
        <v>0</v>
      </c>
      <c r="G5">
        <v>2</v>
      </c>
      <c r="H5">
        <f aca="true" t="shared" si="0" ref="H5:H49">COS(G5*PI()/180)</f>
        <v>0.9993908270190958</v>
      </c>
      <c r="I5">
        <f aca="true" t="shared" si="1" ref="I5:I49">SIN(G5*PI()/180)</f>
        <v>0.03489949670250097</v>
      </c>
      <c r="J5" t="str">
        <f>IMPRODUCT(COMPLEX($B$4,$C$4),COMPLEX($B$4,$C$4),COMPLEX(H5,0))</f>
        <v>-16.5289039008615+1.30974165444161i</v>
      </c>
      <c r="K5" t="str">
        <f>IMPRODUCT(COMPLEX($B$5,$C$5),IMSQRT(IMSUB(IMPRODUCT(COMPLEX($B$4,$C$4),COMPLEX($B$4,$C$4)),IMPRODUCT(COMPLEX($B$5,$C$5),COMPLEX($B$5,$C$5),COMPLEX(I5,0),COMPLEX(I5,0)))))</f>
        <v>0.243733493607612+6.16249843502466i</v>
      </c>
      <c r="L5" t="str">
        <f>IMDIV(IMSUB(J5,K5),IMSUM(J5,K5))</f>
        <v>0.737862721000551+0.636545023830306i</v>
      </c>
      <c r="M5" t="str">
        <f>IMPRODUCT(COMPLEX($B$5,$C$5),COMPLEX(H5,0))</f>
        <v>1.51307771210691</v>
      </c>
      <c r="N5" t="str">
        <f>IMSQRT(IMSUB(IMPRODUCT(COMPLEX($B$4,$C$5),COMPLEX($B$4,$C$5)),IMPRODUCT(COMPLEX($B$5,$C$5),COMPLEX($B$5,$C$5),COMPLEX(I5,0),COMPLEX(I5,0))))</f>
        <v>0.152082750089167</v>
      </c>
      <c r="O5" t="str">
        <f>IMDIV(IMSUB(M5,N5),IMSUM(M5,N5))</f>
        <v>0.817335621951296</v>
      </c>
      <c r="P5">
        <f>IMABS(L5)^2*100</f>
        <v>94.96309624054616</v>
      </c>
      <c r="Q5">
        <f>IMABS(O5)^2*100</f>
        <v>66.8037518910512</v>
      </c>
    </row>
    <row r="6" spans="5:17" ht="13.5">
      <c r="E6" t="str">
        <f>COMPLEX(B5,C5)</f>
        <v>1.514</v>
      </c>
      <c r="G6">
        <v>4</v>
      </c>
      <c r="H6">
        <f t="shared" si="0"/>
        <v>0.9975640502598242</v>
      </c>
      <c r="I6">
        <f t="shared" si="1"/>
        <v>0.0697564737441253</v>
      </c>
      <c r="J6" t="str">
        <f>IMPRODUCT(COMPLEX($B$4,$C$4),COMPLEX($B$4,$C$4),COMPLEX(H6,0))</f>
        <v>-16.4986908784022+1.30734759042751i</v>
      </c>
      <c r="K6" t="str">
        <f>IMPRODUCT(COMPLEX($B$5,$C$5),IMSQRT(IMSUB(IMPRODUCT(COMPLEX($B$4,$C$4),COMPLEX($B$4,$C$4)),IMPRODUCT(COMPLEX($B$5,$C$5),COMPLEX($B$5,$C$5),COMPLEX(I6,0),COMPLEX(I6,0)))))</f>
        <v>0.243672105221767+6.1640509550858i</v>
      </c>
      <c r="L6" t="str">
        <f>IMDIV(IMSUB(J6,K6),IMSUM(J6,K6))</f>
        <v>0.736956572389503+0.637513851710437i</v>
      </c>
      <c r="M6" t="str">
        <f>IMPRODUCT(COMPLEX($B$5,$C$5),COMPLEX(H6,0))</f>
        <v>1.51031197209337</v>
      </c>
      <c r="N6" t="str">
        <f>IMSQRT(IMSUB(IMPRODUCT(COMPLEX($B$4,$C$5),COMPLEX($B$4,$C$5)),IMPRODUCT(COMPLEX($B$5,$C$5),COMPLEX($B$5,$C$5),COMPLEX(I6,0),COMPLEX(I6,0))))</f>
        <v>0.121520586933146</v>
      </c>
      <c r="O6" t="str">
        <f>IMDIV(IMSUB(M6,N6),IMSUM(M6,N6))</f>
        <v>0.851062431300373</v>
      </c>
      <c r="P6">
        <f>IMABS(L6)^2*100</f>
        <v>94.95289007107618</v>
      </c>
      <c r="Q6">
        <f>IMABS(O6)^2*100</f>
        <v>72.4307261970902</v>
      </c>
    </row>
    <row r="7" spans="5:17" ht="13.5">
      <c r="E7" t="str">
        <f>COMPLEX(B4,C4)</f>
        <v>0.161+4.07i</v>
      </c>
      <c r="G7">
        <v>6</v>
      </c>
      <c r="H7">
        <f t="shared" si="0"/>
        <v>0.9945218953682733</v>
      </c>
      <c r="I7">
        <f t="shared" si="1"/>
        <v>0.10452846326765346</v>
      </c>
      <c r="J7" t="str">
        <f>IMPRODUCT(COMPLEX($B$4,$C$4),COMPLEX($B$4,$C$4),COMPLEX(H7,0))</f>
        <v>-16.4483767425361+1.30336072475594i</v>
      </c>
      <c r="K7" t="str">
        <f>IMPRODUCT(COMPLEX($B$5,$C$5),IMSQRT(IMSUB(IMPRODUCT(COMPLEX($B$4,$C$4),COMPLEX($B$4,$C$4)),IMPRODUCT(COMPLEX($B$5,$C$5),COMPLEX($B$5,$C$5),COMPLEX(I7,0),COMPLEX(I7,0)))))</f>
        <v>0.243570225849992+6.16662922439892i</v>
      </c>
      <c r="L7" t="str">
        <f>IMDIV(IMSUB(J7,K7),IMSUM(J7,K7))</f>
        <v>0.735438992557362+0.639130764788734i</v>
      </c>
      <c r="M7" t="str">
        <f>IMPRODUCT(COMPLEX($B$5,$C$5),COMPLEX(H7,0))</f>
        <v>1.50570614958757</v>
      </c>
      <c r="N7" t="str">
        <f>IMSQRT(IMSUB(IMPRODUCT(COMPLEX($B$4,$C$5),COMPLEX($B$4,$C$5)),IMPRODUCT(COMPLEX($B$5,$C$5),COMPLEX($B$5,$C$5),COMPLEX(I7,0),COMPLEX(I7,0))))</f>
        <v>2.95974476232901E-002</v>
      </c>
      <c r="O7" t="str">
        <f>IMDIV(IMSUB(M7,N7),IMSUM(M7,N7))</f>
        <v>0.961444176022177</v>
      </c>
      <c r="P7">
        <f>IMABS(L7)^2*100</f>
        <v>94.93586462732195</v>
      </c>
      <c r="Q7">
        <f>IMABS(O7)^2*100</f>
        <v>92.4374903606963</v>
      </c>
    </row>
    <row r="8" spans="7:17" ht="13.5">
      <c r="G8">
        <v>8</v>
      </c>
      <c r="H8">
        <f t="shared" si="0"/>
        <v>0.9902680687415704</v>
      </c>
      <c r="I8">
        <f t="shared" si="1"/>
        <v>0.13917310096006544</v>
      </c>
      <c r="J8" t="str">
        <f>IMPRODUCT(COMPLEX($B$4,$C$4),COMPLEX($B$4,$C$4),COMPLEX(H8,0))</f>
        <v>-16.3780227932874+1.29778591480858i</v>
      </c>
      <c r="K8" t="str">
        <f>IMPRODUCT(COMPLEX($B$5,$C$5),IMSQRT(IMSUB(IMPRODUCT(COMPLEX($B$4,$C$4),COMPLEX($B$4,$C$4)),IMPRODUCT(COMPLEX($B$5,$C$5),COMPLEX($B$5,$C$5),COMPLEX(I8,0),COMPLEX(I8,0)))))</f>
        <v>0.243428502644182+6.17021941393396i</v>
      </c>
      <c r="L8" t="str">
        <f>IMDIV(IMSUB(J8,K8),IMSUM(J8,K8))</f>
        <v>0.733298872528724+0.641399046069118i</v>
      </c>
      <c r="M8" t="str">
        <f>IMPRODUCT(COMPLEX($B$5,$C$5),COMPLEX(H8,0))</f>
        <v>1.49926585607474</v>
      </c>
      <c r="N8" t="str">
        <f>IMSQRT(IMSUB(IMPRODUCT(COMPLEX($B$4,$C$5),COMPLEX($B$4,$C$5)),IMPRODUCT(COMPLEX($B$5,$C$5),COMPLEX($B$5,$C$5),COMPLEX(I8,0),COMPLEX(I8,0))))</f>
        <v>8.3230208467542E-018+0.135929734820915i</v>
      </c>
      <c r="O8" t="str">
        <f>IMDIV(IMSUB(M8,N8),IMSUM(M8,N8))</f>
        <v>0.983694041712957-0.179850027240552i</v>
      </c>
      <c r="P8">
        <f>IMABS(L8)^2*100</f>
        <v>94.91199727502723</v>
      </c>
      <c r="Q8">
        <f>IMABS(O8)^2*100</f>
        <v>100.00000000000004</v>
      </c>
    </row>
    <row r="9" spans="7:17" ht="13.5">
      <c r="G9">
        <v>10</v>
      </c>
      <c r="H9">
        <f t="shared" si="0"/>
        <v>0.984807753012208</v>
      </c>
      <c r="I9">
        <f t="shared" si="1"/>
        <v>0.17364817766693033</v>
      </c>
      <c r="J9" t="str">
        <f>IMPRODUCT(COMPLEX($B$4,$C$4),COMPLEX($B$4,$C$4),COMPLEX(H9,0))</f>
        <v>-16.2877147461061+1.29062995263262i</v>
      </c>
      <c r="K9" t="str">
        <f>IMPRODUCT(COMPLEX($B$5,$C$5),IMSQRT(IMSUB(IMPRODUCT(COMPLEX($B$4,$C$4),COMPLEX($B$4,$C$4)),IMPRODUCT(COMPLEX($B$5,$C$5),COMPLEX($B$5,$C$5),COMPLEX(I9,0),COMPLEX(I9,0)))))</f>
        <v>0.243247832204873+6.17480229651113i</v>
      </c>
      <c r="L9" t="str">
        <f>IMDIV(IMSUB(J9,K9),IMSUM(J9,K9))</f>
        <v>0.730520435872283+0.644323256109004i</v>
      </c>
      <c r="M9" t="str">
        <f>IMPRODUCT(COMPLEX($B$5,$C$5),COMPLEX(H9,0))</f>
        <v>1.49099893806048</v>
      </c>
      <c r="N9" t="str">
        <f>IMSQRT(IMSUB(IMPRODUCT(COMPLEX($B$4,$C$5),COMPLEX($B$4,$C$5)),IMPRODUCT(COMPLEX($B$5,$C$5),COMPLEX($B$5,$C$5),COMPLEX(I9,0),COMPLEX(I9,0))))</f>
        <v>1.27260652007759E-017+0.207839280942058i</v>
      </c>
      <c r="O9" t="str">
        <f>IMDIV(IMSUB(M9,N9),IMSUM(M9,N9))</f>
        <v>0.961878265698106-0.273477973477944i</v>
      </c>
      <c r="P9">
        <f>IMABS(L9)^2*100</f>
        <v>94.88125655899397</v>
      </c>
      <c r="Q9">
        <f>IMABS(O9)^2*100</f>
        <v>99.99999999999993</v>
      </c>
    </row>
    <row r="10" spans="7:17" ht="13.5">
      <c r="G10">
        <v>12</v>
      </c>
      <c r="H10">
        <f t="shared" si="0"/>
        <v>0.9781476007338057</v>
      </c>
      <c r="I10">
        <f t="shared" si="1"/>
        <v>0.20791169081775931</v>
      </c>
      <c r="J10" t="str">
        <f>IMPRODUCT(COMPLEX($B$4,$C$4),COMPLEX($B$4,$C$4),COMPLEX(H10,0))</f>
        <v>-16.1775626274368+1.28190155666568i</v>
      </c>
      <c r="K10" t="str">
        <f>IMPRODUCT(COMPLEX($B$5,$C$5),IMSQRT(IMSUB(IMPRODUCT(COMPLEX($B$4,$C$4),COMPLEX($B$4,$C$4)),IMPRODUCT(COMPLEX($B$5,$C$5),COMPLEX($B$5,$C$5),COMPLEX(I10,0),COMPLEX(I10,0)))))</f>
        <v>0.243029351394441+6.18035337831357i</v>
      </c>
      <c r="L10" t="str">
        <f>IMDIV(IMSUB(J10,K10),IMSUM(J10,K10))</f>
        <v>0.727083009284955+0.647909193007018i</v>
      </c>
      <c r="M10" t="str">
        <f>IMPRODUCT(COMPLEX($B$5,$C$5),COMPLEX(H10,0))</f>
        <v>1.48091546751098</v>
      </c>
      <c r="N10" t="str">
        <f>IMSQRT(IMSUB(IMPRODUCT(COMPLEX($B$4,$C$5),COMPLEX($B$4,$C$5)),IMPRODUCT(COMPLEX($B$5,$C$5),COMPLEX($B$5,$C$5),COMPLEX(I10,0),COMPLEX(I10,0))))</f>
        <v>1.65621363396463E-017+0.270489145968429i</v>
      </c>
      <c r="O10" t="str">
        <f>IMDIV(IMSUB(M10,N10),IMSUM(M10,N10))</f>
        <v>0.93543203884195-0.353506578026482i</v>
      </c>
      <c r="P10">
        <f>IMABS(L10)^2*100</f>
        <v>94.84360247738711</v>
      </c>
      <c r="Q10">
        <f>IMABS(O10)^2*100</f>
        <v>100.00000000000009</v>
      </c>
    </row>
    <row r="11" spans="7:17" ht="13.5">
      <c r="G11">
        <v>14</v>
      </c>
      <c r="H11">
        <f t="shared" si="0"/>
        <v>0.9702957262759965</v>
      </c>
      <c r="I11">
        <f t="shared" si="1"/>
        <v>0.24192189559966773</v>
      </c>
      <c r="J11" t="str">
        <f>IMPRODUCT(COMPLEX($B$4,$C$4),COMPLEX($B$4,$C$4),COMPLEX(H11,0))</f>
        <v>-16.0477006406684+1.27161136111374i</v>
      </c>
      <c r="K11" t="str">
        <f>IMPRODUCT(COMPLEX($B$5,$C$5),IMSQRT(IMSUB(IMPRODUCT(COMPLEX($B$4,$C$4),COMPLEX($B$4,$C$4)),IMPRODUCT(COMPLEX($B$5,$C$5),COMPLEX($B$5,$C$5),COMPLEX(I11,0),COMPLEX(I11,0)))))</f>
        <v>0.242774425838975+6.18684306524213i</v>
      </c>
      <c r="L11" t="str">
        <f>IMDIV(IMSUB(J11,K11),IMSUM(J11,K11))</f>
        <v>0.722960719564727+0.652163834423735i</v>
      </c>
      <c r="M11" t="str">
        <f>IMPRODUCT(COMPLEX($B$5,$C$5),COMPLEX(H11,0))</f>
        <v>1.46902772958186</v>
      </c>
      <c r="N11" t="str">
        <f>IMSQRT(IMSUB(IMPRODUCT(COMPLEX($B$4,$C$5),COMPLEX($B$4,$C$5)),IMPRODUCT(COMPLEX($B$5,$C$5),COMPLEX($B$5,$C$5),COMPLEX(I11,0),COMPLEX(I11,0))))</f>
        <v>2.01439863013683E-017+0.328987126981543i</v>
      </c>
      <c r="O11" t="str">
        <f>IMDIV(IMSUB(M11,N11),IMSUM(M11,N11))</f>
        <v>0.904484204503364-0.42650712046098i</v>
      </c>
      <c r="P11">
        <f>IMABS(L11)^2*100</f>
        <v>94.79898689638165</v>
      </c>
      <c r="Q11">
        <f>IMABS(O11)^2*100</f>
        <v>100</v>
      </c>
    </row>
    <row r="12" spans="7:17" ht="13.5">
      <c r="G12">
        <v>16</v>
      </c>
      <c r="H12">
        <f t="shared" si="0"/>
        <v>0.9612616959383189</v>
      </c>
      <c r="I12">
        <f t="shared" si="1"/>
        <v>0.27563735581699916</v>
      </c>
      <c r="J12" t="str">
        <f>IMPRODUCT(COMPLEX($B$4,$C$4),COMPLEX($B$4,$C$4),COMPLEX(H12,0))</f>
        <v>-15.8982870026282+1.259771902995i</v>
      </c>
      <c r="K12" t="str">
        <f>IMPRODUCT(COMPLEX($B$5,$C$5),IMSQRT(IMSUB(IMPRODUCT(COMPLEX($B$4,$C$4),COMPLEX($B$4,$C$4)),IMPRODUCT(COMPLEX($B$5,$C$5),COMPLEX($B$5,$C$5),COMPLEX(I12,0),COMPLEX(I12,0)))))</f>
        <v>0.242484636339635+6.19423686214997i</v>
      </c>
      <c r="L12" t="str">
        <f>IMDIV(IMSUB(J12,K12),IMSUM(J12,K12))</f>
        <v>0.718122110689651+0.657095256186399i</v>
      </c>
      <c r="M12" t="str">
        <f>IMPRODUCT(COMPLEX($B$5,$C$5),COMPLEX(H12,0))</f>
        <v>1.45535020765062</v>
      </c>
      <c r="N12" t="str">
        <f>IMSQRT(IMSUB(IMPRODUCT(COMPLEX($B$4,$C$5),COMPLEX($B$4,$C$5)),IMPRODUCT(COMPLEX($B$5,$C$5),COMPLEX($B$5,$C$5),COMPLEX(I12,0),COMPLEX(I12,0))))</f>
        <v>2.35741313822148E-017+0.385007497448182i</v>
      </c>
      <c r="O12" t="str">
        <f>IMDIV(IMSUB(M12,N12),IMSUM(M12,N12))</f>
        <v>0.869185537420383-0.494486098428702i</v>
      </c>
      <c r="P12">
        <f>IMABS(L12)^2*100</f>
        <v>94.74735415640289</v>
      </c>
      <c r="Q12">
        <f>IMABS(O12)^2*100</f>
        <v>99.99999999999996</v>
      </c>
    </row>
    <row r="13" spans="7:17" ht="13.5">
      <c r="G13">
        <v>18</v>
      </c>
      <c r="H13">
        <f t="shared" si="0"/>
        <v>0.9510565162951535</v>
      </c>
      <c r="I13">
        <f t="shared" si="1"/>
        <v>0.3090169943749474</v>
      </c>
      <c r="J13" t="str">
        <f>IMPRODUCT(COMPLEX($B$4,$C$4),COMPLEX($B$4,$C$4),COMPLEX(H13,0))</f>
        <v>-15.7295037508187+1.24639760686545i</v>
      </c>
      <c r="K13" t="str">
        <f>IMPRODUCT(COMPLEX($B$5,$C$5),IMSQRT(IMSUB(IMPRODUCT(COMPLEX($B$4,$C$4),COMPLEX($B$4,$C$4)),IMPRODUCT(COMPLEX($B$5,$C$5),COMPLEX($B$5,$C$5),COMPLEX(I13,0),COMPLEX(I13,0)))))</f>
        <v>0.242161763448474+6.20249560265361i</v>
      </c>
      <c r="L13" t="str">
        <f>IMDIV(IMSUB(J13,K13),IMSUM(J13,K13))</f>
        <v>0.712529673068225+0.662712520163681i</v>
      </c>
      <c r="M13" t="str">
        <f>IMPRODUCT(COMPLEX($B$5,$C$5),COMPLEX(H13,0))</f>
        <v>1.43989956567086</v>
      </c>
      <c r="N13" t="str">
        <f>IMSQRT(IMSUB(IMPRODUCT(COMPLEX($B$4,$C$5),COMPLEX($B$4,$C$5)),IMPRODUCT(COMPLEX($B$5,$C$5),COMPLEX($B$5,$C$5),COMPLEX(I13,0),COMPLEX(I13,0))))</f>
        <v>2.68970673408499E-017+0.439276952253201i</v>
      </c>
      <c r="O13" t="str">
        <f>IMDIV(IMSUB(M13,N13),IMSUM(M13,N13))</f>
        <v>0.829708009150821-0.558197652763769i</v>
      </c>
      <c r="P13">
        <f>IMABS(L13)^2*100</f>
        <v>94.68864193844088</v>
      </c>
      <c r="Q13">
        <f>IMABS(O13)^2*100</f>
        <v>100</v>
      </c>
    </row>
    <row r="14" spans="7:17" ht="13.5">
      <c r="G14">
        <v>20</v>
      </c>
      <c r="H14">
        <f t="shared" si="0"/>
        <v>0.9396926207859084</v>
      </c>
      <c r="I14">
        <f t="shared" si="1"/>
        <v>0.3420201433256687</v>
      </c>
      <c r="J14" t="str">
        <f>IMPRODUCT(COMPLEX($B$4,$C$4),COMPLEX($B$4,$C$4),COMPLEX(H14,0))</f>
        <v>-15.5415565216331+1.23150476724476i</v>
      </c>
      <c r="K14" t="str">
        <f>IMPRODUCT(COMPLEX($B$5,$C$5),IMSQRT(IMSUB(IMPRODUCT(COMPLEX($B$4,$C$4),COMPLEX($B$4,$C$4)),IMPRODUCT(COMPLEX($B$5,$C$5),COMPLEX($B$5,$C$5),COMPLEX(I14,0),COMPLEX(I14,0)))))</f>
        <v>0.241807770489807+6.21157570692423i</v>
      </c>
      <c r="L14" t="str">
        <f>IMDIV(IMSUB(J14,K14),IMSUM(J14,K14))</f>
        <v>0.706139275228966+0.66902552176977i</v>
      </c>
      <c r="M14" t="str">
        <f>IMPRODUCT(COMPLEX($B$5,$C$5),COMPLEX(H14,0))</f>
        <v>1.42269462786986</v>
      </c>
      <c r="N14" t="str">
        <f>IMSQRT(IMSUB(IMPRODUCT(COMPLEX($B$4,$C$5),COMPLEX($B$4,$C$5)),IMPRODUCT(COMPLEX($B$5,$C$5),COMPLEX($B$5,$C$5),COMPLEX(I14,0),COMPLEX(I14,0))))</f>
        <v>3.01347106955958E-017+0.492153427124333i</v>
      </c>
      <c r="O14" t="str">
        <f>IMDIV(IMSUB(M14,N14),IMSUM(M14,N14))</f>
        <v>0.786243950244143-0.617916216573482i</v>
      </c>
      <c r="P14">
        <f>IMABS(L14)^2*100</f>
        <v>94.62278248002022</v>
      </c>
      <c r="Q14">
        <f>IMABS(O14)^2*100</f>
        <v>100.00000000000004</v>
      </c>
    </row>
    <row r="15" spans="7:17" ht="13.5">
      <c r="G15">
        <v>22</v>
      </c>
      <c r="H15">
        <f t="shared" si="0"/>
        <v>0.9271838545667874</v>
      </c>
      <c r="I15">
        <f t="shared" si="1"/>
        <v>0.374606593415912</v>
      </c>
      <c r="J15" t="str">
        <f>IMPRODUCT(COMPLEX($B$4,$C$4),COMPLEX($B$4,$C$4),COMPLEX(H15,0))</f>
        <v>-15.3346742998191+1.21511152876396i</v>
      </c>
      <c r="K15" t="str">
        <f>IMPRODUCT(COMPLEX($B$5,$C$5),IMSQRT(IMSUB(IMPRODUCT(COMPLEX($B$4,$C$4),COMPLEX($B$4,$C$4)),IMPRODUCT(COMPLEX($B$5,$C$5),COMPLEX($B$5,$C$5),COMPLEX(I15,0),COMPLEX(I15,0)))))</f>
        <v>0.241424785326204+6.22142946462824i</v>
      </c>
      <c r="L15" t="str">
        <f>IMDIV(IMSUB(J15,K15),IMSUM(J15,K15))</f>
        <v>0.698899486261983+0.676044784518696i</v>
      </c>
      <c r="M15" t="str">
        <f>IMPRODUCT(COMPLEX($B$5,$C$5),COMPLEX(H15,0))</f>
        <v>1.40375635581412</v>
      </c>
      <c r="N15" t="str">
        <f>IMSQRT(IMSUB(IMPRODUCT(COMPLEX($B$4,$C$5),COMPLEX($B$4,$C$5)),IMPRODUCT(COMPLEX($B$5,$C$5),COMPLEX($B$5,$C$5),COMPLEX(I15,0),COMPLEX(I15,0))))</f>
        <v>3.32984346887856E-017+0.543822667338787i</v>
      </c>
      <c r="O15" t="str">
        <f>IMDIV(IMSUB(M15,N15),IMSUM(M15,N15))</f>
        <v>0.739005113226355-0.67369981640587i</v>
      </c>
      <c r="P15">
        <f>IMABS(L15)^2*100</f>
        <v>94.54970425721939</v>
      </c>
      <c r="Q15">
        <f>IMABS(O15)^2*100</f>
        <v>100.00000000000004</v>
      </c>
    </row>
    <row r="16" spans="7:17" ht="13.5">
      <c r="G16">
        <v>24</v>
      </c>
      <c r="H16">
        <f t="shared" si="0"/>
        <v>0.9135454576426009</v>
      </c>
      <c r="I16">
        <f t="shared" si="1"/>
        <v>0.40673664307580015</v>
      </c>
      <c r="J16" t="str">
        <f>IMPRODUCT(COMPLEX($B$4,$C$4),COMPLEX($B$4,$C$4),COMPLEX(H16,0))</f>
        <v>-15.1091091394964+1.19723786405893i</v>
      </c>
      <c r="K16" t="str">
        <f>IMPRODUCT(COMPLEX($B$5,$C$5),IMSQRT(IMSUB(IMPRODUCT(COMPLEX($B$4,$C$4),COMPLEX($B$4,$C$4)),IMPRODUCT(COMPLEX($B$5,$C$5),COMPLEX($B$5,$C$5),COMPLEX(I16,0),COMPLEX(I16,0)))))</f>
        <v>0.241015081177446+6.23200534000671i</v>
      </c>
      <c r="L16" t="str">
        <f>IMDIV(IMSUB(J16,K16),IMSUM(J16,K16))</f>
        <v>0.69075077521116+0.68378118530263i</v>
      </c>
      <c r="M16" t="str">
        <f>IMPRODUCT(COMPLEX($B$5,$C$5),COMPLEX(H16,0))</f>
        <v>1.3831078228709</v>
      </c>
      <c r="N16" t="str">
        <f>IMSQRT(IMSUB(IMPRODUCT(COMPLEX($B$4,$C$5),COMPLEX($B$4,$C$5)),IMPRODUCT(COMPLEX($B$5,$C$5),COMPLEX($B$5,$C$5),COMPLEX(I16,0),COMPLEX(I16,0))))</f>
        <v>3.63940847750634E-017+0.594380139568378i</v>
      </c>
      <c r="O16" t="str">
        <f>IMDIV(IMSUB(M16,N16),IMSUM(M16,N16))</f>
        <v>0.688221640962969-0.725500498215017i</v>
      </c>
      <c r="P16">
        <f>IMABS(L16)^2*100</f>
        <v>94.46933428286881</v>
      </c>
      <c r="Q16">
        <f>IMABS(O16)^2*100</f>
        <v>99.99999999999997</v>
      </c>
    </row>
    <row r="17" spans="7:17" ht="13.5">
      <c r="G17">
        <v>26</v>
      </c>
      <c r="H17">
        <f t="shared" si="0"/>
        <v>0.898794046299167</v>
      </c>
      <c r="I17">
        <f t="shared" si="1"/>
        <v>0.4383711467890774</v>
      </c>
      <c r="J17" t="str">
        <f>IMPRODUCT(COMPLEX($B$4,$C$4),COMPLEX($B$4,$C$4),COMPLEX(H17,0))</f>
        <v>-14.865135857067+1.17790554943691i</v>
      </c>
      <c r="K17" t="str">
        <f>IMPRODUCT(COMPLEX($B$5,$C$5),IMSQRT(IMSUB(IMPRODUCT(COMPLEX($B$4,$C$4),COMPLEX($B$4,$C$4)),IMPRODUCT(COMPLEX($B$5,$C$5),COMPLEX($B$5,$C$5),COMPLEX(I17,0),COMPLEX(I17,0)))))</f>
        <v>0.240581056801929+6.2432482959646i</v>
      </c>
      <c r="L17" t="str">
        <f>IMDIV(IMSUB(J17,K17),IMSUM(J17,K17))</f>
        <v>0.681624571365297+0.692245589264153i</v>
      </c>
      <c r="M17" t="str">
        <f>IMPRODUCT(COMPLEX($B$5,$C$5),COMPLEX(H17,0))</f>
        <v>1.36077418609694</v>
      </c>
      <c r="N17" t="str">
        <f>IMSQRT(IMSUB(IMPRODUCT(COMPLEX($B$4,$C$5),COMPLEX($B$4,$C$5)),IMPRODUCT(COMPLEX($B$5,$C$5),COMPLEX($B$5,$C$5),COMPLEX(I17,0),COMPLEX(I17,0))))</f>
        <v>3.94243664373383E-017+0.643870029161331i</v>
      </c>
      <c r="O17" t="str">
        <f>IMDIV(IMSUB(M17,N17),IMSUM(M17,N17))</f>
        <v>0.634140945426118-0.773217473505397i</v>
      </c>
      <c r="P17">
        <f>IMABS(L17)^2*100</f>
        <v>94.38160121445992</v>
      </c>
      <c r="Q17">
        <f>IMABS(O17)^2*100</f>
        <v>100</v>
      </c>
    </row>
    <row r="18" spans="7:17" ht="13.5">
      <c r="G18">
        <v>28</v>
      </c>
      <c r="H18">
        <f t="shared" si="0"/>
        <v>0.882947592858927</v>
      </c>
      <c r="I18">
        <f t="shared" si="1"/>
        <v>0.4694715627858908</v>
      </c>
      <c r="J18" t="str">
        <f>IMPRODUCT(COMPLEX($B$4,$C$4),COMPLEX($B$4,$C$4),COMPLEX(H18,0))</f>
        <v>-14.6030516963943+1.15713813834534i</v>
      </c>
      <c r="K18" t="str">
        <f>IMPRODUCT(COMPLEX($B$5,$C$5),IMSQRT(IMSUB(IMPRODUCT(COMPLEX($B$4,$C$4),COMPLEX($B$4,$C$4)),IMPRODUCT(COMPLEX($B$5,$C$5),COMPLEX($B$5,$C$5),COMPLEX(I18,0),COMPLEX(I18,0)))))</f>
        <v>0.240125216343201+6.25510013397862i</v>
      </c>
      <c r="L18" t="str">
        <f>IMDIV(IMSUB(J18,K18),IMSUM(J18,K18))</f>
        <v>0.671442167067016+0.701448366947549i</v>
      </c>
      <c r="M18" t="str">
        <f>IMPRODUCT(COMPLEX($B$5,$C$5),COMPLEX(H18,0))</f>
        <v>1.33678265558842</v>
      </c>
      <c r="N18" t="str">
        <f>IMSQRT(IMSUB(IMPRODUCT(COMPLEX($B$4,$C$5),COMPLEX($B$4,$C$5)),IMPRODUCT(COMPLEX($B$5,$C$5),COMPLEX($B$5,$C$5),COMPLEX(I18,0),COMPLEX(I18,0))))</f>
        <v>4.23900957156343E-017+0.692305663502751i</v>
      </c>
      <c r="O18" t="str">
        <f>IMDIV(IMSUB(M18,N18),IMSUM(M18,N18))</f>
        <v>0.577026502328286-0.816725422409995i</v>
      </c>
      <c r="P18">
        <f>IMABS(L18)^2*100</f>
        <v>94.28643952090337</v>
      </c>
      <c r="Q18">
        <f>IMABS(O18)^2*100</f>
        <v>100.00000000000004</v>
      </c>
    </row>
    <row r="19" spans="7:17" ht="13.5">
      <c r="G19">
        <v>30</v>
      </c>
      <c r="H19">
        <f t="shared" si="0"/>
        <v>0.8660254037844387</v>
      </c>
      <c r="I19">
        <f t="shared" si="1"/>
        <v>0.49999999999999994</v>
      </c>
      <c r="J19" t="str">
        <f>IMPRODUCT(COMPLEX($B$4,$C$4),COMPLEX($B$4,$C$4),COMPLEX(H19,0))</f>
        <v>-14.3231759666574+1.13496093267566i</v>
      </c>
      <c r="K19" t="str">
        <f>IMPRODUCT(COMPLEX($B$5,$C$5),IMSQRT(IMSUB(IMPRODUCT(COMPLEX($B$4,$C$4),COMPLEX($B$4,$C$4)),IMPRODUCT(COMPLEX($B$5,$C$5),COMPLEX($B$5,$C$5),COMPLEX(I19,0),COMPLEX(I19,0)))))</f>
        <v>0.239650149130581+6.26749984662675i</v>
      </c>
      <c r="L19" t="str">
        <f>IMDIV(IMSUB(J19,K19),IMSUM(J19,K19))</f>
        <v>0.660113442364944+0.711398758433016i</v>
      </c>
      <c r="M19" t="str">
        <f>IMPRODUCT(COMPLEX($B$5,$C$5),COMPLEX(H19,0))</f>
        <v>1.31116246132964</v>
      </c>
      <c r="N19" t="str">
        <f>IMSQRT(IMSUB(IMPRODUCT(COMPLEX($B$4,$C$5),COMPLEX($B$4,$C$5)),IMPRODUCT(COMPLEX($B$5,$C$5),COMPLEX($B$5,$C$5),COMPLEX(I19,0),COMPLEX(I19,0))))</f>
        <v>4.52909033749908E-017+0.739681012328963i</v>
      </c>
      <c r="O19" t="str">
        <f>IMDIV(IMSUB(M19,N19),IMSUM(M19,N19))</f>
        <v>0.517156567495119-0.855890813536789i</v>
      </c>
      <c r="P19">
        <f>IMABS(L19)^2*100</f>
        <v>94.1837950290933</v>
      </c>
      <c r="Q19">
        <f>IMABS(O19)^2*100</f>
        <v>100</v>
      </c>
    </row>
    <row r="20" spans="7:17" ht="13.5">
      <c r="G20">
        <v>32</v>
      </c>
      <c r="H20">
        <f t="shared" si="0"/>
        <v>0.848048096156426</v>
      </c>
      <c r="I20">
        <f t="shared" si="1"/>
        <v>0.5299192642332049</v>
      </c>
      <c r="J20" t="str">
        <f>IMPRODUCT(COMPLEX($B$4,$C$4),COMPLEX($B$4,$C$4),COMPLEX(H20,0))</f>
        <v>-14.0258496533211+1.11140095193684i</v>
      </c>
      <c r="K20" t="str">
        <f>IMPRODUCT(COMPLEX($B$5,$C$5),IMSQRT(IMSUB(IMPRODUCT(COMPLEX($B$4,$C$4),COMPLEX($B$4,$C$4)),IMPRODUCT(COMPLEX($B$5,$C$5),COMPLEX($B$5,$C$5),COMPLEX(I20,0),COMPLEX(I20,0)))))</f>
        <v>0.239158509702895+6.28038397958716i</v>
      </c>
      <c r="L20" t="str">
        <f>IMDIV(IMSUB(J20,K20),IMSUM(J20,K20))</f>
        <v>0.647535388782954+0.72210403884278i</v>
      </c>
      <c r="M20" t="str">
        <f>IMPRODUCT(COMPLEX($B$5,$C$5),COMPLEX(H20,0))</f>
        <v>1.28394481758083</v>
      </c>
      <c r="N20" t="str">
        <f>IMSQRT(IMSUB(IMPRODUCT(COMPLEX($B$4,$C$5),COMPLEX($B$4,$C$5)),IMPRODUCT(COMPLEX($B$5,$C$5),COMPLEX($B$5,$C$5),COMPLEX(I20,0),COMPLEX(I20,0))))</f>
        <v>4.81256549405957E-017+0.785977547648361i</v>
      </c>
      <c r="O20" t="str">
        <f>IMDIV(IMSUB(M20,N20),IMSUM(M20,N20))</f>
        <v>0.454822821231024-0.890581945296137i</v>
      </c>
      <c r="P20">
        <f>IMABS(L20)^2*100</f>
        <v>94.07363226393464</v>
      </c>
      <c r="Q20">
        <f>IMABS(O20)^2*100</f>
        <v>99.99999999999997</v>
      </c>
    </row>
    <row r="21" spans="7:17" ht="13.5">
      <c r="G21">
        <v>34</v>
      </c>
      <c r="H21">
        <f t="shared" si="0"/>
        <v>0.8290375725550416</v>
      </c>
      <c r="I21">
        <f t="shared" si="1"/>
        <v>0.5591929034707469</v>
      </c>
      <c r="J21" t="str">
        <f>IMPRODUCT(COMPLEX($B$4,$C$4),COMPLEX($B$4,$C$4),COMPLEX(H21,0))</f>
        <v>-13.7114350026988+1.08648690033628i</v>
      </c>
      <c r="K21" t="str">
        <f>IMPRODUCT(COMPLEX($B$5,$C$5),IMSQRT(IMSUB(IMPRODUCT(COMPLEX($B$4,$C$4),COMPLEX($B$4,$C$4)),IMPRODUCT(COMPLEX($B$5,$C$5),COMPLEX($B$5,$C$5),COMPLEX(I21,0),COMPLEX(I21,0)))))</f>
        <v>0.23865299829957+6.29368700004596i</v>
      </c>
      <c r="L21" t="str">
        <f>IMDIV(IMSUB(J21,K21),IMSUM(J21,K21))</f>
        <v>0.633590408015911+0.733568426272623i</v>
      </c>
      <c r="M21" t="str">
        <f>IMPRODUCT(COMPLEX($B$5,$C$5),COMPLEX(H21,0))</f>
        <v>1.25516288484833</v>
      </c>
      <c r="N21" t="str">
        <f>IMSQRT(IMSUB(IMPRODUCT(COMPLEX($B$4,$C$5),COMPLEX($B$4,$C$5)),IMPRODUCT(COMPLEX($B$5,$C$5),COMPLEX($B$5,$C$5),COMPLEX(I21,0),COMPLEX(I21,0))))</f>
        <v>5.08927134133215E-017+0.831168534353419i</v>
      </c>
      <c r="O21" t="str">
        <f>IMDIV(IMSUB(M21,N21),IMSUM(M21,N21))</f>
        <v>0.390328947282026-0.920675465576066i</v>
      </c>
      <c r="P21">
        <f>IMABS(L21)^2*100</f>
        <v>93.95594411538613</v>
      </c>
      <c r="Q21">
        <f>IMABS(O21)^2*100</f>
        <v>100.00000000000004</v>
      </c>
    </row>
    <row r="22" spans="7:17" ht="13.5">
      <c r="G22">
        <v>36</v>
      </c>
      <c r="H22">
        <f t="shared" si="0"/>
        <v>0.8090169943749475</v>
      </c>
      <c r="I22">
        <f t="shared" si="1"/>
        <v>0.5877852522924731</v>
      </c>
      <c r="J22" t="str">
        <f>IMPRODUCT(COMPLEX($B$4,$C$4),COMPLEX($B$4,$C$4),COMPLEX(H22,0))</f>
        <v>-13.3803150806104+1.06024913180814i</v>
      </c>
      <c r="K22" t="str">
        <f>IMPRODUCT(COMPLEX($B$5,$C$5),IMSQRT(IMSUB(IMPRODUCT(COMPLEX($B$4,$C$4),COMPLEX($B$4,$C$4)),IMPRODUCT(COMPLEX($B$5,$C$5),COMPLEX($B$5,$C$5),COMPLEX(I22,0),COMPLEX(I22,0)))))</f>
        <v>0.238136342034738+6.30734166858453i</v>
      </c>
      <c r="L22" t="str">
        <f>IMDIV(IMSUB(J22,K22),IMSUM(J22,K22))</f>
        <v>0.618144361044885+0.745791655972221i</v>
      </c>
      <c r="M22" t="str">
        <f>IMPRODUCT(COMPLEX($B$5,$C$5),COMPLEX(H22,0))</f>
        <v>1.22485172948367</v>
      </c>
      <c r="N22" t="str">
        <f>IMSQRT(IMSUB(IMPRODUCT(COMPLEX($B$4,$C$5),COMPLEX($B$4,$C$5)),IMPRODUCT(COMPLEX($B$5,$C$5),COMPLEX($B$5,$C$5),COMPLEX(I22,0),COMPLEX(I22,0))))</f>
        <v>5.35901103188532E-017+0.87522182375719i</v>
      </c>
      <c r="O22" t="str">
        <f>IMDIV(IMSUB(M22,N22),IMSUM(M22,N22))</f>
        <v>0.323989153319114-0.946060795367593i</v>
      </c>
      <c r="P22">
        <f>IMABS(L22)^2*100</f>
        <v>93.83076452093768</v>
      </c>
      <c r="Q22">
        <f>IMABS(O22)^2*100</f>
        <v>99.99999999999993</v>
      </c>
    </row>
    <row r="23" spans="7:17" ht="13.5">
      <c r="G23">
        <v>38</v>
      </c>
      <c r="H23">
        <f t="shared" si="0"/>
        <v>0.788010753606722</v>
      </c>
      <c r="I23">
        <f t="shared" si="1"/>
        <v>0.6156614753256582</v>
      </c>
      <c r="J23" t="str">
        <f>IMPRODUCT(COMPLEX($B$4,$C$4),COMPLEX($B$4,$C$4),COMPLEX(H23,0))</f>
        <v>-13.0328933056758+1.03271961303175i</v>
      </c>
      <c r="K23" t="str">
        <f>IMPRODUCT(COMPLEX($B$5,$C$5),IMSQRT(IMSUB(IMPRODUCT(COMPLEX($B$4,$C$4),COMPLEX($B$4,$C$4)),IMPRODUCT(COMPLEX($B$5,$C$5),COMPLEX($B$5,$C$5),COMPLEX(I23,0),COMPLEX(I23,0)))))</f>
        <v>0.237611276938682+6.32127941178318i</v>
      </c>
      <c r="L23" t="str">
        <f>IMDIV(IMSUB(J23,K23),IMSUM(J23,K23))</f>
        <v>0.60104434488704+0.758767122374988i</v>
      </c>
      <c r="M23" t="str">
        <f>IMPRODUCT(COMPLEX($B$5,$C$5),COMPLEX(H23,0))</f>
        <v>1.19304828096058</v>
      </c>
      <c r="N23" t="str">
        <f>IMSQRT(IMSUB(IMPRODUCT(COMPLEX($B$4,$C$5),COMPLEX($B$4,$C$5)),IMPRODUCT(COMPLEX($B$5,$C$5),COMPLEX($B$5,$C$5),COMPLEX(I23,0),COMPLEX(I23,0))))</f>
        <v>5.62156610230955E-017+0.918101736899027i</v>
      </c>
      <c r="O23" t="str">
        <f>IMDIV(IMSUB(M23,N23),IMSUM(M23,N23))</f>
        <v>0.256126640150019-0.96664323522459i</v>
      </c>
      <c r="P23">
        <f>IMABS(L23)^2*100</f>
        <v>93.69818505179111</v>
      </c>
      <c r="Q23">
        <f>IMABS(O23)^2*100</f>
        <v>99.99999999999993</v>
      </c>
    </row>
    <row r="24" spans="7:17" ht="13.5">
      <c r="G24">
        <v>40</v>
      </c>
      <c r="H24">
        <f t="shared" si="0"/>
        <v>0.766044443118978</v>
      </c>
      <c r="I24">
        <f t="shared" si="1"/>
        <v>0.6427876096865393</v>
      </c>
      <c r="J24" t="str">
        <f>IMPRODUCT(COMPLEX($B$4,$C$4),COMPLEX($B$4,$C$4),COMPLEX(H24,0))</f>
        <v>-12.6695929578115+1.00393188448515i</v>
      </c>
      <c r="K24" t="str">
        <f>IMPRODUCT(COMPLEX($B$5,$C$5),IMSQRT(IMSUB(IMPRODUCT(COMPLEX($B$4,$C$4),COMPLEX($B$4,$C$4)),IMPRODUCT(COMPLEX($B$5,$C$5),COMPLEX($B$5,$C$5),COMPLEX(I24,0),COMPLEX(I24,0)))))</f>
        <v>0.237080531018469+6.33543069296987i</v>
      </c>
      <c r="L24" t="str">
        <f>IMDIV(IMSUB(J24,K24),IMSUM(J24,K24))</f>
        <v>0.582116179341787+0.772479462009617i</v>
      </c>
      <c r="M24" t="str">
        <f>IMPRODUCT(COMPLEX($B$5,$C$5),COMPLEX(H24,0))</f>
        <v>1.15979128688213</v>
      </c>
      <c r="N24" t="str">
        <f>IMSQRT(IMSUB(IMPRODUCT(COMPLEX($B$4,$C$5),COMPLEX($B$4,$C$5)),IMPRODUCT(COMPLEX($B$5,$C$5),COMPLEX($B$5,$C$5),COMPLEX(I24,0),COMPLEX(I24,0))))</f>
        <v>5.87670449125914E-017+0.959770374033438i</v>
      </c>
      <c r="O24" t="str">
        <f>IMDIV(IMSUB(M24,N24),IMSUM(M24,N24))</f>
        <v>0.187072027117372-0.98234620000802i</v>
      </c>
      <c r="P24">
        <f>IMABS(L24)^2*100</f>
        <v>93.5583765478147</v>
      </c>
      <c r="Q24">
        <f>IMABS(O24)^2*100</f>
        <v>99.99999999999996</v>
      </c>
    </row>
    <row r="25" spans="7:17" ht="13.5">
      <c r="G25">
        <v>42</v>
      </c>
      <c r="H25">
        <f t="shared" si="0"/>
        <v>0.7431448254773942</v>
      </c>
      <c r="I25">
        <f t="shared" si="1"/>
        <v>0.6691306063588582</v>
      </c>
      <c r="J25" t="str">
        <f>IMPRODUCT(COMPLEX($B$4,$C$4),COMPLEX($B$4,$C$4),COMPLEX(H25,0))</f>
        <v>-12.2908566625293+0.973921019581144i</v>
      </c>
      <c r="K25" t="str">
        <f>IMPRODUCT(COMPLEX($B$5,$C$5),IMSQRT(IMSUB(IMPRODUCT(COMPLEX($B$4,$C$4),COMPLEX($B$4,$C$4)),IMPRODUCT(COMPLEX($B$5,$C$5),COMPLEX($B$5,$C$5),COMPLEX(I25,0),COMPLEX(I25,0)))))</f>
        <v>0.236546808456513+6.34972537875576i</v>
      </c>
      <c r="L25" t="str">
        <f>IMDIV(IMSUB(J25,K25),IMSUM(J25,K25))</f>
        <v>0.561161596799028+0.786901413792007i</v>
      </c>
      <c r="M25" t="str">
        <f>IMPRODUCT(COMPLEX($B$5,$C$5),COMPLEX(H25,0))</f>
        <v>1.12512126577277</v>
      </c>
      <c r="N25" t="str">
        <f>IMSQRT(IMSUB(IMPRODUCT(COMPLEX($B$4,$C$5),COMPLEX($B$4,$C$5)),IMPRODUCT(COMPLEX($B$5,$C$5),COMPLEX($B$5,$C$5),COMPLEX(I25,0),COMPLEX(I25,0))))</f>
        <v>6.12418627212319E-017+1.00018855087722i</v>
      </c>
      <c r="O25" t="str">
        <f>IMDIV(IMSUB(M25,N25),IMSUM(M25,N25))</f>
        <v>0.117161741354535-0.993112846741383i</v>
      </c>
      <c r="P25">
        <f>IMABS(L25)^2*100</f>
        <v>93.4116172749894</v>
      </c>
      <c r="Q25">
        <f>IMABS(O25)^2*100</f>
        <v>100.00000000000009</v>
      </c>
    </row>
    <row r="26" spans="7:17" ht="13.5">
      <c r="G26">
        <v>44</v>
      </c>
      <c r="H26">
        <f t="shared" si="0"/>
        <v>0.7193398003386512</v>
      </c>
      <c r="I26">
        <f t="shared" si="1"/>
        <v>0.6946583704589973</v>
      </c>
      <c r="J26" t="str">
        <f>IMPRODUCT(COMPLEX($B$4,$C$4),COMPLEX($B$4,$C$4),COMPLEX(H26,0))</f>
        <v>-11.8971458516651+0.942723581935816i</v>
      </c>
      <c r="K26" t="str">
        <f>IMPRODUCT(COMPLEX($B$5,$C$5),IMSQRT(IMSUB(IMPRODUCT(COMPLEX($B$4,$C$4),COMPLEX($B$4,$C$4)),IMPRODUCT(COMPLEX($B$5,$C$5),COMPLEX($B$5,$C$5),COMPLEX(I26,0),COMPLEX(I26,0)))))</f>
        <v>0.236012775033545+6.36409309922532i</v>
      </c>
      <c r="L26" t="str">
        <f>IMDIV(IMSUB(J26,K26),IMSUM(J26,K26))</f>
        <v>0.537955147677719+0.801989746845337i</v>
      </c>
      <c r="M26" t="str">
        <f>IMPRODUCT(COMPLEX($B$5,$C$5),COMPLEX(H26,0))</f>
        <v>1.08908045771272</v>
      </c>
      <c r="N26" t="str">
        <f>IMSQRT(IMSUB(IMPRODUCT(COMPLEX($B$4,$C$5),COMPLEX($B$4,$C$5)),IMPRODUCT(COMPLEX($B$5,$C$5),COMPLEX($B$5,$C$5),COMPLEX(I26,0),COMPLEX(I26,0))))</f>
        <v>6.3637678576887E-017+1.03931648530573i</v>
      </c>
      <c r="O26" t="str">
        <f>IMDIV(IMSUB(M26,N26),IMSUM(M26,N26))</f>
        <v>4.67363787463974E-002-0.998907258408744i</v>
      </c>
      <c r="P26">
        <f>IMABS(L26)^2*100</f>
        <v>93.25832949580041</v>
      </c>
      <c r="Q26">
        <f>IMABS(O26)^2*100</f>
        <v>100</v>
      </c>
    </row>
    <row r="27" spans="7:17" ht="13.5">
      <c r="G27">
        <v>46</v>
      </c>
      <c r="H27">
        <f t="shared" si="0"/>
        <v>0.6946583704589974</v>
      </c>
      <c r="I27">
        <f t="shared" si="1"/>
        <v>0.7193398003386511</v>
      </c>
      <c r="J27" t="str">
        <f>IMPRODUCT(COMPLEX($B$4,$C$4),COMPLEX($B$4,$C$4),COMPLEX(H27,0))</f>
        <v>-11.4889402011956+0.910377580821334i</v>
      </c>
      <c r="K27" t="str">
        <f>IMPRODUCT(COMPLEX($B$5,$C$5),IMSQRT(IMSUB(IMPRODUCT(COMPLEX($B$4,$C$4),COMPLEX($B$4,$C$4)),IMPRODUCT(COMPLEX($B$5,$C$5),COMPLEX($B$5,$C$5),COMPLEX(I27,0),COMPLEX(I27,0)))))</f>
        <v>0.235481044831483+6.37846359988286i</v>
      </c>
      <c r="L27" t="str">
        <f>IMDIV(IMSUB(J27,K27),IMSUM(J27,K27))</f>
        <v>0.512240867239211+0.817679987884482i</v>
      </c>
      <c r="M27" t="str">
        <f>IMPRODUCT(COMPLEX($B$5,$C$5),COMPLEX(H27,0))</f>
        <v>1.05171277287492</v>
      </c>
      <c r="N27" t="str">
        <f>IMSQRT(IMSUB(IMPRODUCT(COMPLEX($B$4,$C$5),COMPLEX($B$4,$C$5)),IMPRODUCT(COMPLEX($B$5,$C$5),COMPLEX($B$5,$C$5),COMPLEX(I27,0),COMPLEX(I27,0))))</f>
        <v>6.59520515775483E-017+1.07711431304748i</v>
      </c>
      <c r="O27" t="str">
        <f>IMDIV(IMSUB(M27,N27),IMSUM(M27,N27))</f>
        <v>-2.38609554195725E-002-0.99971528687245i</v>
      </c>
      <c r="P27">
        <f>IMABS(L27)^2*100</f>
        <v>93.09912686567459</v>
      </c>
      <c r="Q27">
        <f>IMABS(O27)^2*100</f>
        <v>100</v>
      </c>
    </row>
    <row r="28" spans="7:17" ht="13.5">
      <c r="G28">
        <v>48</v>
      </c>
      <c r="H28">
        <f t="shared" si="0"/>
        <v>0.6691306063588582</v>
      </c>
      <c r="I28">
        <f t="shared" si="1"/>
        <v>0.7431448254773941</v>
      </c>
      <c r="J28" t="str">
        <f>IMPRODUCT(COMPLEX($B$4,$C$4),COMPLEX($B$4,$C$4),COMPLEX(H28,0))</f>
        <v>-11.0667370468264+0.876922424857538i</v>
      </c>
      <c r="K28" t="str">
        <f>IMPRODUCT(COMPLEX($B$5,$C$5),IMSQRT(IMSUB(IMPRODUCT(COMPLEX($B$4,$C$4),COMPLEX($B$4,$C$4)),IMPRODUCT(COMPLEX($B$5,$C$5),COMPLEX($B$5,$C$5),COMPLEX(I28,0),COMPLEX(I28,0)))))</f>
        <v>0.23495416824299+6.3927670836919i</v>
      </c>
      <c r="L28" t="str">
        <f>IMDIV(IMSUB(J28,K28),IMSUM(J28,K28))</f>
        <v>0.483728803615739+0.833879608621194i</v>
      </c>
      <c r="M28" t="str">
        <f>IMPRODUCT(COMPLEX($B$5,$C$5),COMPLEX(H28,0))</f>
        <v>1.01306373802731</v>
      </c>
      <c r="N28" t="str">
        <f>IMSQRT(IMSUB(IMPRODUCT(COMPLEX($B$4,$C$5),COMPLEX($B$4,$C$5)),IMPRODUCT(COMPLEX($B$5,$C$5),COMPLEX($B$5,$C$5),COMPLEX(I28,0),COMPLEX(I28,0))))</f>
        <v>6.81825600309681E-017+1.11354248356052i</v>
      </c>
      <c r="O28" t="str">
        <f>IMDIV(IMSUB(M28,N28),IMSUM(M28,N28))</f>
        <v>-9.42863180277174E-002-0.99554512214805i</v>
      </c>
      <c r="P28">
        <f>IMABS(L28)^2*100</f>
        <v>92.934875712175</v>
      </c>
      <c r="Q28">
        <f>IMABS(O28)^2*100</f>
        <v>99.99999999999996</v>
      </c>
    </row>
    <row r="29" spans="7:17" ht="13.5">
      <c r="G29">
        <v>50</v>
      </c>
      <c r="H29">
        <f t="shared" si="0"/>
        <v>0.6427876096865394</v>
      </c>
      <c r="I29">
        <f t="shared" si="1"/>
        <v>0.766044443118978</v>
      </c>
      <c r="J29" t="str">
        <f>IMPRODUCT(COMPLEX($B$4,$C$4),COMPLEX($B$4,$C$4),COMPLEX(H29,0))</f>
        <v>-10.6310507780659+0.842398873998597i</v>
      </c>
      <c r="K29" t="str">
        <f>IMPRODUCT(COMPLEX($B$5,$C$5),IMSQRT(IMSUB(IMPRODUCT(COMPLEX($B$4,$C$4),COMPLEX($B$4,$C$4)),IMPRODUCT(COMPLEX($B$5,$C$5),COMPLEX($B$5,$C$5),COMPLEX(I29,0),COMPLEX(I29,0)))))</f>
        <v>0.234434621288262+6.40693454177626i</v>
      </c>
      <c r="L29" t="str">
        <f>IMDIV(IMSUB(J29,K29),IMSUM(J29,K29))</f>
        <v>0.452091592542042+0.850459247821657i</v>
      </c>
      <c r="M29" t="str">
        <f>IMPRODUCT(COMPLEX($B$5,$C$5),COMPLEX(H29,0))</f>
        <v>0.97318044106542</v>
      </c>
      <c r="N29" t="str">
        <f>IMSQRT(IMSUB(IMPRODUCT(COMPLEX($B$4,$C$5),COMPLEX($B$4,$C$5)),IMPRODUCT(COMPLEX($B$5,$C$5),COMPLEX($B$5,$C$5),COMPLEX(I29,0),COMPLEX(I29,0))))</f>
        <v>7.03268204469975E-017+1.14856207021114i</v>
      </c>
      <c r="O29" t="str">
        <f>IMDIV(IMSUB(M29,N29),IMSUM(M29,N29))</f>
        <v>-0.164196603790545-0.986427633079919i</v>
      </c>
      <c r="P29">
        <f>IMABS(L29)^2*100</f>
        <v>92.76677402525783</v>
      </c>
      <c r="Q29">
        <f>IMABS(O29)^2*100</f>
        <v>100.00000000000004</v>
      </c>
    </row>
    <row r="30" spans="7:17" ht="13.5">
      <c r="G30">
        <v>52</v>
      </c>
      <c r="H30">
        <f t="shared" si="0"/>
        <v>0.6156614753256583</v>
      </c>
      <c r="I30">
        <f t="shared" si="1"/>
        <v>0.788010753606722</v>
      </c>
      <c r="J30" t="str">
        <f>IMPRODUCT(COMPLEX($B$4,$C$4),COMPLEX($B$4,$C$4),COMPLEX(H30,0))</f>
        <v>-10.1824122115201+0.806848989873288i</v>
      </c>
      <c r="K30" t="str">
        <f>IMPRODUCT(COMPLEX($B$5,$C$5),IMSQRT(IMSUB(IMPRODUCT(COMPLEX($B$4,$C$4),COMPLEX($B$4,$C$4)),IMPRODUCT(COMPLEX($B$5,$C$5),COMPLEX($B$5,$C$5),COMPLEX(I30,0),COMPLEX(I30,0)))))</f>
        <v>0.233924796216463+6.42089807157563i</v>
      </c>
      <c r="L30" t="str">
        <f>IMDIV(IMSUB(J30,K30),IMSUM(J30,K30))</f>
        <v>0.416961396813505+0.867241444059811i</v>
      </c>
      <c r="M30" t="str">
        <f>IMPRODUCT(COMPLEX($B$5,$C$5),COMPLEX(H30,0))</f>
        <v>0.932111473643046</v>
      </c>
      <c r="N30" t="str">
        <f>IMSQRT(IMSUB(IMPRODUCT(COMPLEX($B$4,$C$5),COMPLEX($B$4,$C$5)),IMPRODUCT(COMPLEX($B$5,$C$5),COMPLEX($B$5,$C$5),COMPLEX(I30,0),COMPLEX(I30,0))))</f>
        <v>7.23825027038939E-017+1.18213501796664i</v>
      </c>
      <c r="O30" t="str">
        <f>IMDIV(IMSUB(M30,N30),IMSUM(M30,N30))</f>
        <v>-0.233251216823191-0.972416510478149i</v>
      </c>
      <c r="P30">
        <f>IMABS(L30)^2*100</f>
        <v>92.59645287276155</v>
      </c>
      <c r="Q30">
        <f>IMABS(O30)^2*100</f>
        <v>99.99999999999996</v>
      </c>
    </row>
    <row r="31" spans="7:17" ht="13.5">
      <c r="G31">
        <v>54</v>
      </c>
      <c r="H31">
        <f t="shared" si="0"/>
        <v>0.5877852522924731</v>
      </c>
      <c r="I31">
        <f t="shared" si="1"/>
        <v>0.8090169943749475</v>
      </c>
      <c r="J31" t="str">
        <f>IMPRODUCT(COMPLEX($B$4,$C$4),COMPLEX($B$4,$C$4),COMPLEX(H31,0))</f>
        <v>-9.72136794417491+0.770316084539378i</v>
      </c>
      <c r="K31" t="str">
        <f>IMPRODUCT(COMPLEX($B$5,$C$5),IMSQRT(IMSUB(IMPRODUCT(COMPLEX($B$4,$C$4),COMPLEX($B$4,$C$4)),IMPRODUCT(COMPLEX($B$5,$C$5),COMPLEX($B$5,$C$5),COMPLEX(I31,0),COMPLEX(I31,0)))))</f>
        <v>0.233426993349223+6.43459118146158i</v>
      </c>
      <c r="L31" t="str">
        <f>IMDIV(IMSUB(J31,K31),IMSUM(J31,K31))</f>
        <v>0.377927729551546+0.883986250026301i</v>
      </c>
      <c r="M31" t="str">
        <f>IMPRODUCT(COMPLEX($B$5,$C$5),COMPLEX(H31,0))</f>
        <v>0.889906871970804</v>
      </c>
      <c r="N31" t="str">
        <f>IMSQRT(IMSUB(IMPRODUCT(COMPLEX($B$4,$C$5),COMPLEX($B$4,$C$5)),IMPRODUCT(COMPLEX($B$5,$C$5),COMPLEX($B$5,$C$5),COMPLEX(I31,0),COMPLEX(I31,0))))</f>
        <v>7.43473423731873E-017+1.21422434468229i</v>
      </c>
      <c r="O31" t="str">
        <f>IMDIV(IMSUB(M31,N31),IMSUM(M31,N31))</f>
        <v>-0.30111372999229-0.953588234832063i</v>
      </c>
      <c r="P31">
        <f>IMABS(L31)^2*100</f>
        <v>92.42610589995488</v>
      </c>
      <c r="Q31">
        <f>IMABS(O31)^2*100</f>
        <v>99.99999999999997</v>
      </c>
    </row>
    <row r="32" spans="7:17" ht="13.5">
      <c r="G32">
        <v>56</v>
      </c>
      <c r="H32">
        <f t="shared" si="0"/>
        <v>0.5591929034707468</v>
      </c>
      <c r="I32">
        <f t="shared" si="1"/>
        <v>0.8290375725550417</v>
      </c>
      <c r="J32" t="str">
        <f>IMPRODUCT(COMPLEX($B$4,$C$4),COMPLEX($B$4,$C$4),COMPLEX(H32,0))</f>
        <v>-9.24847968745171+0.732844667714553i</v>
      </c>
      <c r="K32" t="str">
        <f>IMPRODUCT(COMPLEX($B$5,$C$5),IMSQRT(IMSUB(IMPRODUCT(COMPLEX($B$4,$C$4),COMPLEX($B$4,$C$4)),IMPRODUCT(COMPLEX($B$5,$C$5),COMPLEX($B$5,$C$5),COMPLEX(I32,0),COMPLEX(I32,0)))))</f>
        <v>0.232943414106909+6.44794908101868i</v>
      </c>
      <c r="L32" t="str">
        <f>IMDIV(IMSUB(J32,K32),IMSUM(J32,K32))</f>
        <v>0.334536979469662+0.900373002568865i</v>
      </c>
      <c r="M32" t="str">
        <f>IMPRODUCT(COMPLEX($B$5,$C$5),COMPLEX(H32,0))</f>
        <v>0.846618055854711</v>
      </c>
      <c r="N32" t="str">
        <f>IMSQRT(IMSUB(IMPRODUCT(COMPLEX($B$4,$C$5),COMPLEX($B$4,$C$5)),IMPRODUCT(COMPLEX($B$5,$C$5),COMPLEX($B$5,$C$5),COMPLEX(I32,0),COMPLEX(I32,0))))</f>
        <v>7.6219150896427E-017+1.24479430730575i</v>
      </c>
      <c r="O32" t="str">
        <f>IMDIV(IMSUB(M32,N32),IMSUM(M32,N32))</f>
        <v>-0.367453523955207-0.930041884934706i</v>
      </c>
      <c r="P32">
        <f>IMABS(L32)^2*100</f>
        <v>92.25865343875583</v>
      </c>
      <c r="Q32">
        <f>IMABS(O32)^2*100</f>
        <v>100.00000000000009</v>
      </c>
    </row>
    <row r="33" spans="7:17" ht="13.5">
      <c r="G33">
        <v>58</v>
      </c>
      <c r="H33">
        <f t="shared" si="0"/>
        <v>0.5299192642332049</v>
      </c>
      <c r="I33">
        <f t="shared" si="1"/>
        <v>0.848048096156426</v>
      </c>
      <c r="J33" t="str">
        <f>IMPRODUCT(COMPLEX($B$4,$C$4),COMPLEX($B$4,$C$4),COMPLEX(H33,0))</f>
        <v>-8.76432358284843+0.694480392548185i</v>
      </c>
      <c r="K33" t="str">
        <f>IMPRODUCT(COMPLEX($B$5,$C$5),IMSQRT(IMSUB(IMPRODUCT(COMPLEX($B$4,$C$4),COMPLEX($B$4,$C$4)),IMPRODUCT(COMPLEX($B$5,$C$5),COMPLEX($B$5,$C$5),COMPLEX(I33,0),COMPLEX(I33,0)))))</f>
        <v>0.232476155144906+6.46090895637783i</v>
      </c>
      <c r="L33" t="str">
        <f>IMDIV(IMSUB(J33,K33),IMSUM(J33,K33))</f>
        <v>0.286294891868039+0.915977465604734i</v>
      </c>
      <c r="M33" t="str">
        <f>IMPRODUCT(COMPLEX($B$5,$C$5),COMPLEX(H33,0))</f>
        <v>0.802297766049072</v>
      </c>
      <c r="N33" t="str">
        <f>IMSQRT(IMSUB(IMPRODUCT(COMPLEX($B$4,$C$5),COMPLEX($B$4,$C$5)),IMPRODUCT(COMPLEX($B$5,$C$5),COMPLEX($B$5,$C$5),COMPLEX(I33,0),COMPLEX(I33,0))))</f>
        <v>7.79958241092529E-017+1.27381054109026i</v>
      </c>
      <c r="O33" t="str">
        <f>IMDIV(IMSUB(M33,N33),IMSUM(M33,N33))</f>
        <v>-0.431947397904197-0.901898800001305i</v>
      </c>
      <c r="P33">
        <f>IMABS(L33)^2*100</f>
        <v>92.0979482605404</v>
      </c>
      <c r="Q33">
        <f>IMABS(O33)^2*100</f>
        <v>100.00000000000004</v>
      </c>
    </row>
    <row r="34" spans="7:17" ht="13.5">
      <c r="G34">
        <v>60</v>
      </c>
      <c r="H34">
        <f t="shared" si="0"/>
        <v>0.5000000000000001</v>
      </c>
      <c r="I34">
        <f t="shared" si="1"/>
        <v>0.8660254037844386</v>
      </c>
      <c r="J34" t="str">
        <f>IMPRODUCT(COMPLEX($B$4,$C$4),COMPLEX($B$4,$C$4),COMPLEX(H34,0))</f>
        <v>-8.2694895+0.65527i</v>
      </c>
      <c r="K34" t="str">
        <f>IMPRODUCT(COMPLEX($B$5,$C$5),IMSQRT(IMSUB(IMPRODUCT(COMPLEX($B$4,$C$4),COMPLEX($B$4,$C$4)),IMPRODUCT(COMPLEX($B$5,$C$5),COMPLEX($B$5,$C$5),COMPLEX(I34,0),COMPLEX(I34,0)))))</f>
        <v>0.232027203516836+6.47341023015441i</v>
      </c>
      <c r="L34" t="str">
        <f>IMDIV(IMSUB(J34,K34),IMSUM(J34,K34))</f>
        <v>0.232673876831714+0.930243604286586i</v>
      </c>
      <c r="M34" t="str">
        <f>IMPRODUCT(COMPLEX($B$5,$C$5),COMPLEX(H34,0))</f>
        <v>0.757</v>
      </c>
      <c r="N34" t="str">
        <f>IMSQRT(IMSUB(IMPRODUCT(COMPLEX($B$4,$C$5),COMPLEX($B$4,$C$5)),IMPRODUCT(COMPLEX($B$5,$C$5),COMPLEX($B$5,$C$5),COMPLEX(I34,0),COMPLEX(I34,0))))</f>
        <v>7.96753494715902E-017+1.30124017767667i</v>
      </c>
      <c r="O34" t="str">
        <f>IMDIV(IMSUB(M34,N34),IMSUM(M34,N34))</f>
        <v>-0.494281144168296-0.869302105438426i</v>
      </c>
      <c r="P34">
        <f>IMABS(L34)^2*100</f>
        <v>91.94902962759983</v>
      </c>
      <c r="Q34">
        <f>IMABS(O34)^2*100</f>
        <v>100.00000000000004</v>
      </c>
    </row>
    <row r="35" spans="7:17" ht="13.5">
      <c r="G35">
        <v>62</v>
      </c>
      <c r="H35">
        <f t="shared" si="0"/>
        <v>0.46947156278589086</v>
      </c>
      <c r="I35">
        <f t="shared" si="1"/>
        <v>0.8829475928589269</v>
      </c>
      <c r="J35" t="str">
        <f>IMPRODUCT(COMPLEX($B$4,$C$4),COMPLEX($B$4,$C$4),COMPLEX(H35,0))</f>
        <v>-7.76458031801303+0.615261261893422i</v>
      </c>
      <c r="K35" t="str">
        <f>IMPRODUCT(COMPLEX($B$5,$C$5),IMSQRT(IMSUB(IMPRODUCT(COMPLEX($B$4,$C$4),COMPLEX($B$4,$C$4)),IMPRODUCT(COMPLEX($B$5,$C$5),COMPLEX($B$5,$C$5),COMPLEX(I35,0),COMPLEX(I35,0)))))</f>
        <v>0.231598432774237+6.48539480569008i</v>
      </c>
      <c r="L35" t="str">
        <f>IMDIV(IMSUB(J35,K35),IMSUM(J35,K35))</f>
        <v>0.173127862138353+0.942449491677235i</v>
      </c>
      <c r="M35" t="str">
        <f>IMPRODUCT(COMPLEX($B$5,$C$5),COMPLEX(H35,0))</f>
        <v>0.710779946057839</v>
      </c>
      <c r="N35" t="str">
        <f>IMSQRT(IMSUB(IMPRODUCT(COMPLEX($B$4,$C$5),COMPLEX($B$4,$C$5)),IMPRODUCT(COMPLEX($B$5,$C$5),COMPLEX($B$5,$C$5),COMPLEX(I35,0),COMPLEX(I35,0))))</f>
        <v>8.12558122669521E-017+1.32705194633896i</v>
      </c>
      <c r="O35" t="str">
        <f>IMDIV(IMSUB(M35,N35),IMSUM(M35,N35))</f>
        <v>-0.55415107900146-0.832416110873353i</v>
      </c>
      <c r="P35">
        <f>IMABS(L35)^2*100</f>
        <v>91.81843010112753</v>
      </c>
      <c r="Q35">
        <f>IMABS(O35)^2*100</f>
        <v>100.00000000000004</v>
      </c>
    </row>
    <row r="36" spans="7:17" ht="13.5">
      <c r="G36">
        <v>64</v>
      </c>
      <c r="H36">
        <f t="shared" si="0"/>
        <v>0.43837114678907746</v>
      </c>
      <c r="I36">
        <f t="shared" si="1"/>
        <v>0.898794046299167</v>
      </c>
      <c r="J36" t="str">
        <f>IMPRODUCT(COMPLEX($B$4,$C$4),COMPLEX($B$4,$C$4),COMPLEX(H36,0))</f>
        <v>-7.25021119095046+0.574502922712957i</v>
      </c>
      <c r="K36" t="str">
        <f>IMPRODUCT(COMPLEX($B$5,$C$5),IMSQRT(IMSUB(IMPRODUCT(COMPLEX($B$4,$C$4),COMPLEX($B$4,$C$4)),IMPRODUCT(COMPLEX($B$5,$C$5),COMPLEX($B$5,$C$5),COMPLEX(I36,0),COMPLEX(I36,0)))))</f>
        <v>0.231191599907521+6.49680729542434i</v>
      </c>
      <c r="L36" t="str">
        <f>IMDIV(IMSUB(J36,K36),IMSUM(J36,K36))</f>
        <v>0.107118509646718+0.951667465503587i</v>
      </c>
      <c r="M36" t="str">
        <f>IMPRODUCT(COMPLEX($B$5,$C$5),COMPLEX(H36,0))</f>
        <v>0.663693916238663</v>
      </c>
      <c r="N36" t="str">
        <f>IMSQRT(IMSUB(IMPRODUCT(COMPLEX($B$4,$C$5),COMPLEX($B$4,$C$5)),IMPRODUCT(COMPLEX($B$5,$C$5),COMPLEX($B$5,$C$5),COMPLEX(I36,0),COMPLEX(I36,0))))</f>
        <v>8.27354009657128E-017+1.35121626157614i</v>
      </c>
      <c r="O36" t="str">
        <f>IMDIV(IMSUB(M36,N36),IMSUM(M36,N36))</f>
        <v>-0.611265522099294-0.791425588095733i</v>
      </c>
      <c r="P36">
        <f>IMABS(L36)^2*100</f>
        <v>91.71453400069551</v>
      </c>
      <c r="Q36">
        <f>IMABS(O36)^2*100</f>
        <v>99.99999999999991</v>
      </c>
    </row>
    <row r="37" spans="7:17" ht="13.5">
      <c r="G37">
        <v>66</v>
      </c>
      <c r="H37">
        <f t="shared" si="0"/>
        <v>0.4067366430758002</v>
      </c>
      <c r="I37">
        <f t="shared" si="1"/>
        <v>0.9135454576426009</v>
      </c>
      <c r="J37" t="str">
        <f>IMPRODUCT(COMPLEX($B$4,$C$4),COMPLEX($B$4,$C$4),COMPLEX(H37,0))</f>
        <v>-6.72700879836115+0.533044640216559i</v>
      </c>
      <c r="K37" t="str">
        <f>IMPRODUCT(COMPLEX($B$5,$C$5),IMSQRT(IMSUB(IMPRODUCT(COMPLEX($B$4,$C$4),COMPLEX($B$4,$C$4)),IMPRODUCT(COMPLEX($B$5,$C$5),COMPLEX($B$5,$C$5),COMPLEX(I37,0),COMPLEX(I37,0)))))</f>
        <v>0.230808343030741+6.50759523333154i</v>
      </c>
      <c r="L37" t="str">
        <f>IMDIV(IMSUB(J37,K37),IMSUM(J37,K37))</f>
        <v>3.41579353713197E-002+0.956719909988101i</v>
      </c>
      <c r="M37" t="str">
        <f>IMPRODUCT(COMPLEX($B$5,$C$5),COMPLEX(H37,0))</f>
        <v>0.615799277616761</v>
      </c>
      <c r="N37" t="str">
        <f>IMSQRT(IMSUB(IMPRODUCT(COMPLEX($B$4,$C$5),COMPLEX($B$4,$C$5)),IMPRODUCT(COMPLEX($B$5,$C$5),COMPLEX($B$5,$C$5),COMPLEX(I37,0),COMPLEX(I37,0))))</f>
        <v>8.41124118981753E-017+1.37370529943168i</v>
      </c>
      <c r="O37" t="str">
        <f>IMDIV(IMSUB(M37,N37),IMSUM(M37,N37))</f>
        <v>-0.665346217636144-0.746534936005862i</v>
      </c>
      <c r="P37">
        <f>IMABS(L37)^2*100</f>
        <v>91.64797507164715</v>
      </c>
      <c r="Q37">
        <f>IMABS(O37)^2*100</f>
        <v>99.99999999999993</v>
      </c>
    </row>
    <row r="38" spans="7:17" ht="13.5">
      <c r="G38">
        <v>68</v>
      </c>
      <c r="H38">
        <f t="shared" si="0"/>
        <v>0.37460659341591196</v>
      </c>
      <c r="I38">
        <f t="shared" si="1"/>
        <v>0.9271838545667874</v>
      </c>
      <c r="J38" t="str">
        <f>IMPRODUCT(COMPLEX($B$4,$C$4),COMPLEX($B$4,$C$4),COMPLEX(H38,0))</f>
        <v>-6.19561058176731+0.490936924935289i</v>
      </c>
      <c r="K38" t="str">
        <f>IMPRODUCT(COMPLEX($B$5,$C$5),IMSQRT(IMSUB(IMPRODUCT(COMPLEX($B$4,$C$4),COMPLEX($B$4,$C$4)),IMPRODUCT(COMPLEX($B$5,$C$5),COMPLEX($B$5,$C$5),COMPLEX(I38,0),COMPLEX(I38,0)))))</f>
        <v>0.230450179712597+6.51770927144951i</v>
      </c>
      <c r="L38" t="str">
        <f>IMDIV(IMSUB(J38,K38),IMSUM(J38,K38))</f>
        <v>-4.61255653656227E-002+0.956134318918527i</v>
      </c>
      <c r="M38" t="str">
        <f>IMPRODUCT(COMPLEX($B$5,$C$5),COMPLEX(H38,0))</f>
        <v>0.567154382431691</v>
      </c>
      <c r="N38" t="str">
        <f>IMSQRT(IMSUB(IMPRODUCT(COMPLEX($B$4,$C$5),COMPLEX($B$4,$C$5)),IMPRODUCT(COMPLEX($B$5,$C$5),COMPLEX($B$5,$C$5),COMPLEX(I38,0),COMPLEX(I38,0))))</f>
        <v>8.53852533475159E-017+1.39449306433863i</v>
      </c>
      <c r="O38" t="str">
        <f>IMDIV(IMSUB(M38,N38),IMSUM(M38,N38))</f>
        <v>-0.716129689899531-0.69796723937761i</v>
      </c>
      <c r="P38">
        <f>IMABS(L38)^2*100</f>
        <v>91.63204035940939</v>
      </c>
      <c r="Q38">
        <f>IMABS(O38)^2*100</f>
        <v>100.00000000000004</v>
      </c>
    </row>
    <row r="39" spans="7:17" ht="13.5">
      <c r="G39">
        <v>70</v>
      </c>
      <c r="H39">
        <f t="shared" si="0"/>
        <v>0.3420201433256688</v>
      </c>
      <c r="I39">
        <f t="shared" si="1"/>
        <v>0.9396926207859083</v>
      </c>
      <c r="J39" t="str">
        <f>IMPRODUCT(COMPLEX($B$4,$C$4),COMPLEX($B$4,$C$4),COMPLEX(H39,0))</f>
        <v>-5.65666396804023+0.448231078634022i</v>
      </c>
      <c r="K39" t="str">
        <f>IMPRODUCT(COMPLEX($B$5,$C$5),IMSQRT(IMSUB(IMPRODUCT(COMPLEX($B$4,$C$4),COMPLEX($B$4,$C$4)),IMPRODUCT(COMPLEX($B$5,$C$5),COMPLEX($B$5,$C$5),COMPLEX(I39,0),COMPLEX(I39,0)))))</f>
        <v>0.230118505857736+6.5271033605988i</v>
      </c>
      <c r="L39" t="str">
        <f>IMDIV(IMSUB(J39,K39),IMSUM(J39,K39))</f>
        <v>-0.133891354693686+0.948105077218896i</v>
      </c>
      <c r="M39" t="str">
        <f>IMPRODUCT(COMPLEX($B$5,$C$5),COMPLEX(H39,0))</f>
        <v>0.517818496995063</v>
      </c>
      <c r="N39" t="str">
        <f>IMSQRT(IMSUB(IMPRODUCT(COMPLEX($B$4,$C$5),COMPLEX($B$4,$C$5)),IMPRODUCT(COMPLEX($B$5,$C$5),COMPLEX($B$5,$C$5),COMPLEX(I39,0),COMPLEX(I39,0))))</f>
        <v>8.65524491463732E-017+1.41355544785826i</v>
      </c>
      <c r="O39" t="str">
        <f>IMDIV(IMSUB(M39,N39),IMSUM(M39,N39))</f>
        <v>-0.763368526917318-0.645963228142348i</v>
      </c>
      <c r="P39">
        <f>IMABS(L39)^2*100</f>
        <v>91.68301323099595</v>
      </c>
      <c r="Q39">
        <f>IMABS(O39)^2*100</f>
        <v>99.99999999999991</v>
      </c>
    </row>
    <row r="40" spans="7:17" ht="13.5">
      <c r="G40">
        <v>72</v>
      </c>
      <c r="H40">
        <f t="shared" si="0"/>
        <v>0.30901699437494745</v>
      </c>
      <c r="I40">
        <f t="shared" si="1"/>
        <v>0.9510565162951535</v>
      </c>
      <c r="J40" t="str">
        <f>IMPRODUCT(COMPLEX($B$4,$C$4),COMPLEX($B$4,$C$4),COMPLEX(H40,0))</f>
        <v>-5.11082558061037+0.404979131808143i</v>
      </c>
      <c r="K40" t="str">
        <f>IMPRODUCT(COMPLEX($B$5,$C$5),IMSQRT(IMSUB(IMPRODUCT(COMPLEX($B$4,$C$4),COMPLEX($B$4,$C$4)),IMPRODUCT(COMPLEX($B$5,$C$5),COMPLEX($B$5,$C$5),COMPLEX(I40,0),COMPLEX(I40,0)))))</f>
        <v>0.229814595045707+6.53573491544898i</v>
      </c>
      <c r="L40" t="str">
        <f>IMDIV(IMSUB(J40,K40),IMSUM(J40,K40))</f>
        <v>-0.228952885533398+0.930475118431583i</v>
      </c>
      <c r="M40" t="str">
        <f>IMPRODUCT(COMPLEX($B$5,$C$5),COMPLEX(H40,0))</f>
        <v>0.46785172948367</v>
      </c>
      <c r="N40" t="str">
        <f>IMSQRT(IMSUB(IMPRODUCT(COMPLEX($B$4,$C$5),COMPLEX($B$4,$C$5)),IMPRODUCT(COMPLEX($B$5,$C$5),COMPLEX($B$5,$C$5),COMPLEX(I40,0),COMPLEX(I40,0))))</f>
        <v>8.76126418412581E-017+1.43087028036057i</v>
      </c>
      <c r="O40" t="str">
        <f>IMDIV(IMSUB(M40,N40),IMSUM(M40,N40))</f>
        <v>-0.806832585823996-0.590780143922055i</v>
      </c>
      <c r="P40">
        <f>IMABS(L40)^2*100</f>
        <v>91.82033698143377</v>
      </c>
      <c r="Q40">
        <f>IMABS(O40)^2*100</f>
        <v>100</v>
      </c>
    </row>
    <row r="41" spans="7:17" ht="13.5">
      <c r="G41">
        <v>74</v>
      </c>
      <c r="H41">
        <f t="shared" si="0"/>
        <v>0.27563735581699916</v>
      </c>
      <c r="I41">
        <f t="shared" si="1"/>
        <v>0.9612616959383189</v>
      </c>
      <c r="J41" t="str">
        <f>IMPRODUCT(COMPLEX($B$4,$C$4),COMPLEX($B$4,$C$4),COMPLEX(H41,0))</f>
        <v>-4.55876043947287+0.36123378029241i</v>
      </c>
      <c r="K41" t="str">
        <f>IMPRODUCT(COMPLEX($B$5,$C$5),IMSQRT(IMSUB(IMPRODUCT(COMPLEX($B$4,$C$4),COMPLEX($B$4,$C$4)),IMPRODUCT(COMPLEX($B$5,$C$5),COMPLEX($B$5,$C$5),COMPLEX(I41,0),COMPLEX(I41,0)))))</f>
        <v>0.229539598239435+6.5435649641298i</v>
      </c>
      <c r="L41" t="str">
        <f>IMDIV(IMSUB(J41,K41),IMSUM(J41,K41))</f>
        <v>-0.330603336988096+0.900758316729612i</v>
      </c>
      <c r="M41" t="str">
        <f>IMPRODUCT(COMPLEX($B$5,$C$5),COMPLEX(H41,0))</f>
        <v>0.417314956706936</v>
      </c>
      <c r="N41" t="str">
        <f>IMSQRT(IMSUB(IMPRODUCT(COMPLEX($B$4,$C$5),COMPLEX($B$4,$C$5)),IMPRODUCT(COMPLEX($B$5,$C$5),COMPLEX($B$5,$C$5),COMPLEX(I41,0),COMPLEX(I41,0))))</f>
        <v>8.85645954742462E-017+1.44641737645421i</v>
      </c>
      <c r="O41" t="str">
        <f>IMDIV(IMSUB(M41,N41),IMSUM(M41,N41))</f>
        <v>-0.846310114093557-0.532690520643038i</v>
      </c>
      <c r="P41">
        <f>IMABS(L41)^2*100</f>
        <v>92.06641115852288</v>
      </c>
      <c r="Q41">
        <f>IMABS(O41)^2*100</f>
        <v>100.00000000000004</v>
      </c>
    </row>
    <row r="42" spans="7:17" ht="13.5">
      <c r="G42">
        <v>76</v>
      </c>
      <c r="H42">
        <f t="shared" si="0"/>
        <v>0.2419218955996679</v>
      </c>
      <c r="I42">
        <f t="shared" si="1"/>
        <v>0.9702957262759965</v>
      </c>
      <c r="J42" t="str">
        <f>IMPRODUCT(COMPLEX($B$4,$C$4),COMPLEX($B$4,$C$4),COMPLEX(H42,0))</f>
        <v>-4.0011411509631+0.317048321059189i</v>
      </c>
      <c r="K42" t="str">
        <f>IMPRODUCT(COMPLEX($B$5,$C$5),IMSQRT(IMSUB(IMPRODUCT(COMPLEX($B$4,$C$4),COMPLEX($B$4,$C$4)),IMPRODUCT(COMPLEX($B$5,$C$5),COMPLEX($B$5,$C$5),COMPLEX(I42,0),COMPLEX(I42,0)))))</f>
        <v>0.229294543780634+6.55055828261213i</v>
      </c>
      <c r="L42" t="str">
        <f>IMDIV(IMSUB(J42,K42),IMSUM(J42,K42))</f>
        <v>-0.437406239510688+0.856232057913606i</v>
      </c>
      <c r="M42" t="str">
        <f>IMPRODUCT(COMPLEX($B$5,$C$5),COMPLEX(H42,0))</f>
        <v>0.366269749937897</v>
      </c>
      <c r="N42" t="str">
        <f>IMSQRT(IMSUB(IMPRODUCT(COMPLEX($B$4,$C$5),COMPLEX($B$4,$C$5)),IMPRODUCT(COMPLEX($B$5,$C$5),COMPLEX($B$5,$C$5),COMPLEX(I42,0),COMPLEX(I42,0))))</f>
        <v>8.94071980202549E-017+1.4601785747916i</v>
      </c>
      <c r="O42" t="str">
        <f>IMDIV(IMSUB(M42,N42),IMSUM(M42,N42))</f>
        <v>-0.881608781176539-0.471980886215128i</v>
      </c>
      <c r="P42">
        <f>IMABS(L42)^2*100</f>
        <v>92.44575553618499</v>
      </c>
      <c r="Q42">
        <f>IMABS(O42)^2*100</f>
        <v>100</v>
      </c>
    </row>
    <row r="43" spans="7:17" ht="13.5">
      <c r="G43">
        <v>78</v>
      </c>
      <c r="H43">
        <f t="shared" si="0"/>
        <v>0.20791169081775945</v>
      </c>
      <c r="I43">
        <f t="shared" si="1"/>
        <v>0.9781476007338056</v>
      </c>
      <c r="J43" t="str">
        <f>IMPRODUCT(COMPLEX($B$4,$C$4),COMPLEX($B$4,$C$4),COMPLEX(H43,0))</f>
        <v>-3.43864708828941+0.272476587284306i</v>
      </c>
      <c r="K43" t="str">
        <f>IMPRODUCT(COMPLEX($B$5,$C$5),IMSQRT(IMSUB(IMPRODUCT(COMPLEX($B$4,$C$4),COMPLEX($B$4,$C$4)),IMPRODUCT(COMPLEX($B$5,$C$5),COMPLEX($B$5,$C$5),COMPLEX(I43,0),COMPLEX(I43,0)))))</f>
        <v>0.229080337595993+6.55668351409952i</v>
      </c>
      <c r="L43" t="str">
        <f>IMDIV(IMSUB(J43,K43),IMSUM(J43,K43))</f>
        <v>-0.546974444930032+0.794135492110204i</v>
      </c>
      <c r="M43" t="str">
        <f>IMPRODUCT(COMPLEX($B$5,$C$5),COMPLEX(H43,0))</f>
        <v>0.314778299898087</v>
      </c>
      <c r="N43" t="str">
        <f>IMSQRT(IMSUB(IMPRODUCT(COMPLEX($B$4,$C$5),COMPLEX($B$4,$C$5)),IMPRODUCT(COMPLEX($B$5,$C$5),COMPLEX($B$5,$C$5),COMPLEX(I43,0),COMPLEX(I43,0))))</f>
        <v>9.01394635096623E-017+1.47213777273504i</v>
      </c>
      <c r="O43" t="str">
        <f>IMDIV(IMSUB(M43,N43),IMSUM(M43,N43))</f>
        <v>-0.912556615515126-0.408950392443361i</v>
      </c>
      <c r="P43">
        <f>IMABS(L43)^2*100</f>
        <v>92.98322232356324</v>
      </c>
      <c r="Q43">
        <f>IMABS(O43)^2*100</f>
        <v>100.00000000000004</v>
      </c>
    </row>
    <row r="44" spans="7:17" ht="13.5">
      <c r="G44">
        <v>80</v>
      </c>
      <c r="H44">
        <f t="shared" si="0"/>
        <v>0.17364817766693041</v>
      </c>
      <c r="I44">
        <f t="shared" si="1"/>
        <v>0.984807753012208</v>
      </c>
      <c r="J44" t="str">
        <f>IMPRODUCT(COMPLEX($B$4,$C$4),COMPLEX($B$4,$C$4),COMPLEX(H44,0))</f>
        <v>-2.87196356382162+0.227572882759618i</v>
      </c>
      <c r="K44" t="str">
        <f>IMPRODUCT(COMPLEX($B$5,$C$5),IMSQRT(IMSUB(IMPRODUCT(COMPLEX($B$4,$C$4),COMPLEX($B$4,$C$4)),IMPRODUCT(COMPLEX($B$5,$C$5),COMPLEX($B$5,$C$5),COMPLEX(I44,0),COMPLEX(I44,0)))))</f>
        <v>0.228897763544981+6.56191327367355i</v>
      </c>
      <c r="L44" t="str">
        <f>IMDIV(IMSUB(J44,K44),IMSUM(J44,K44))</f>
        <v>-0.655787896809161+0.712005559519079i</v>
      </c>
      <c r="M44" t="str">
        <f>IMPRODUCT(COMPLEX($B$5,$C$5),COMPLEX(H44,0))</f>
        <v>0.262903340987732</v>
      </c>
      <c r="N44" t="str">
        <f>IMSQRT(IMSUB(IMPRODUCT(COMPLEX($B$4,$C$5),COMPLEX($B$4,$C$5)),IMPRODUCT(COMPLEX($B$5,$C$5),COMPLEX($B$5,$C$5),COMPLEX(I44,0),COMPLEX(I44,0))))</f>
        <v>9.07605338594281E-017+1.48228095626217i</v>
      </c>
      <c r="O44" t="str">
        <f>IMDIV(IMSUB(M44,N44),IMSUM(M44,N44))</f>
        <v>-0.939002842371282-0.34390938053309i</v>
      </c>
      <c r="P44">
        <f>IMABS(L44)^2*100</f>
        <v>93.70096823874596</v>
      </c>
      <c r="Q44">
        <f>IMABS(O44)^2*100</f>
        <v>100.00000000000004</v>
      </c>
    </row>
    <row r="45" spans="7:17" ht="13.5">
      <c r="G45">
        <v>82</v>
      </c>
      <c r="H45">
        <f t="shared" si="0"/>
        <v>0.1391731009600657</v>
      </c>
      <c r="I45">
        <f t="shared" si="1"/>
        <v>0.9902680687415703</v>
      </c>
      <c r="J45" t="str">
        <f>IMPRODUCT(COMPLEX($B$4,$C$4),COMPLEX($B$4,$C$4),COMPLEX(H45,0))</f>
        <v>-2.30178099414341+0.182391915732205i</v>
      </c>
      <c r="K45" t="str">
        <f>IMPRODUCT(COMPLEX($B$5,$C$5),IMSQRT(IMSUB(IMPRODUCT(COMPLEX($B$4,$C$4),COMPLEX($B$4,$C$4)),IMPRODUCT(COMPLEX($B$5,$C$5),COMPLEX($B$5,$C$5),COMPLEX(I45,0),COMPLEX(I45,0)))))</f>
        <v>0.228747483847558+6.56622423843129i</v>
      </c>
      <c r="L45" t="str">
        <f>IMDIV(IMSUB(J45,K45),IMSUM(J45,K45))</f>
        <v>-0.759132943296934+0.608159719631256i</v>
      </c>
      <c r="M45" t="str">
        <f>IMPRODUCT(COMPLEX($B$5,$C$5),COMPLEX(H45,0))</f>
        <v>0.21070807485354</v>
      </c>
      <c r="N45" t="str">
        <f>IMSQRT(IMSUB(IMPRODUCT(COMPLEX($B$4,$C$5),COMPLEX($B$4,$C$5)),IMPRODUCT(COMPLEX($B$5,$C$5),COMPLEX($B$5,$C$5),COMPLEX(I45,0),COMPLEX(I45,0))))</f>
        <v>9.12696804307282E-017+1.49059622540496i</v>
      </c>
      <c r="O45" t="str">
        <f>IMDIV(IMSUB(M45,N45),IMSUM(M45,N45))</f>
        <v>-0.960818618386132-0.27717788974333i</v>
      </c>
      <c r="P45">
        <f>IMABS(L45)^2*100</f>
        <v>94.6141070180634</v>
      </c>
      <c r="Q45">
        <f>IMABS(O45)^2*100</f>
        <v>100.00000000000013</v>
      </c>
    </row>
    <row r="46" spans="7:17" ht="13.5">
      <c r="G46">
        <v>84</v>
      </c>
      <c r="H46">
        <f t="shared" si="0"/>
        <v>0.10452846326765346</v>
      </c>
      <c r="I46">
        <f t="shared" si="1"/>
        <v>0.9945218953682733</v>
      </c>
      <c r="J46" t="str">
        <f>IMPRODUCT(COMPLEX($B$4,$C$4),COMPLEX($B$4,$C$4),COMPLEX(H46,0))</f>
        <v>-1.72879405888598+0.13698873225079i</v>
      </c>
      <c r="K46" t="str">
        <f>IMPRODUCT(COMPLEX($B$5,$C$5),IMSQRT(IMSUB(IMPRODUCT(COMPLEX($B$4,$C$4),COMPLEX($B$4,$C$4)),IMPRODUCT(COMPLEX($B$5,$C$5),COMPLEX($B$5,$C$5),COMPLEX(I46,0),COMPLEX(I46,0)))))</f>
        <v>0.228630039537969+6.56959722333668i</v>
      </c>
      <c r="L46" t="str">
        <f>IMDIV(IMSUB(J46,K46),IMSUM(J46,K46))</f>
        <v>-0.85126862004265+0.482282143915151i</v>
      </c>
      <c r="M46" t="str">
        <f>IMPRODUCT(COMPLEX($B$5,$C$5),COMPLEX(H46,0))</f>
        <v>0.158256093387227</v>
      </c>
      <c r="N46" t="str">
        <f>IMSQRT(IMSUB(IMPRODUCT(COMPLEX($B$4,$C$5),COMPLEX($B$4,$C$5)),IMPRODUCT(COMPLEX($B$5,$C$5),COMPLEX($B$5,$C$5),COMPLEX(I46,0),COMPLEX(I46,0))))</f>
        <v>9.16663053270547E-017+1.49707381544993i</v>
      </c>
      <c r="O46" t="str">
        <f>IMDIV(IMSUB(M46,N46),IMSUM(M46,N46))</f>
        <v>-0.977897659291845-0.209084116927925i</v>
      </c>
      <c r="P46">
        <f>IMABS(L46)^2*100</f>
        <v>95.7254329808712</v>
      </c>
      <c r="Q46">
        <f>IMABS(O46)^2*100</f>
        <v>99.99999999999996</v>
      </c>
    </row>
    <row r="47" spans="7:17" ht="13.5">
      <c r="G47">
        <v>86</v>
      </c>
      <c r="H47">
        <f t="shared" si="0"/>
        <v>0.06975647374412546</v>
      </c>
      <c r="I47">
        <f t="shared" si="1"/>
        <v>0.9975640502598242</v>
      </c>
      <c r="J47" t="str">
        <f>IMPRODUCT(COMPLEX($B$4,$C$4),COMPLEX($B$4,$C$4),COMPLEX(H47,0))</f>
        <v>-1.15370085436814+9.14186491006262E-002i</v>
      </c>
      <c r="K47" t="str">
        <f>IMPRODUCT(COMPLEX($B$5,$C$5),IMSQRT(IMSUB(IMPRODUCT(COMPLEX($B$4,$C$4),COMPLEX($B$4,$C$4)),IMPRODUCT(COMPLEX($B$5,$C$5),COMPLEX($B$5,$C$5),COMPLEX(I47,0),COMPLEX(I47,0)))))</f>
        <v>0.228545850898799+6.57201724298682i</v>
      </c>
      <c r="L47" t="str">
        <f>IMDIV(IMSUB(J47,K47),IMSUM(J47,K47))</f>
        <v>-0.925911850319252+0.335991629936727i</v>
      </c>
      <c r="M47" t="str">
        <f>IMPRODUCT(COMPLEX($B$5,$C$5),COMPLEX(H47,0))</f>
        <v>0.105611301248606</v>
      </c>
      <c r="N47" t="str">
        <f>IMSQRT(IMSUB(IMPRODUCT(COMPLEX($B$4,$C$5),COMPLEX($B$4,$C$5)),IMPRODUCT(COMPLEX($B$5,$C$5),COMPLEX($B$5,$C$5),COMPLEX(I47,0),COMPLEX(I47,0))))</f>
        <v>9.19499424434741E-017+1.50170611407445i</v>
      </c>
      <c r="O47" t="str">
        <f>IMDIV(IMSUB(M47,N47),IMSUM(M47,N47))</f>
        <v>-0.990156757717908-0.139962834872546i</v>
      </c>
      <c r="P47">
        <f>IMABS(L47)^2*100</f>
        <v>97.02031299491594</v>
      </c>
      <c r="Q47">
        <f>IMABS(O47)^2*100</f>
        <v>99.99999999999997</v>
      </c>
    </row>
    <row r="48" spans="7:17" ht="13.5">
      <c r="G48">
        <v>88</v>
      </c>
      <c r="H48">
        <f t="shared" si="0"/>
        <v>0.03489949670250108</v>
      </c>
      <c r="I48">
        <f t="shared" si="1"/>
        <v>0.9993908270190958</v>
      </c>
      <c r="J48" t="str">
        <f>IMPRODUCT(COMPLEX($B$4,$C$4),COMPLEX($B$4,$C$4),COMPLEX(H48,0))</f>
        <v>-0.577202043073235+4.57371864084958E-002i</v>
      </c>
      <c r="K48" t="str">
        <f>IMPRODUCT(COMPLEX($B$5,$C$5),IMSQRT(IMSUB(IMPRODUCT(COMPLEX($B$4,$C$4),COMPLEX($B$4,$C$4)),IMPRODUCT(COMPLEX($B$5,$C$5),COMPLEX($B$5,$C$5),COMPLEX(I48,0),COMPLEX(I48,0)))))</f>
        <v>0.228495217837657+6.57347355946484i</v>
      </c>
      <c r="L48" t="str">
        <f>IMDIV(IMSUB(J48,K48),IMSUM(J48,K48))</f>
        <v>-0.977056465748536+0.173193385612124i</v>
      </c>
      <c r="M48" t="str">
        <f>IMPRODUCT(COMPLEX($B$5,$C$5),COMPLEX(H48,0))</f>
        <v>5.28378380075867E-002</v>
      </c>
      <c r="N48" t="str">
        <f>IMSQRT(IMSUB(IMPRODUCT(COMPLEX($B$4,$C$5),COMPLEX($B$4,$C$5)),IMPRODUCT(COMPLEX($B$5,$C$5),COMPLEX($B$5,$C$5),COMPLEX(I48,0),COMPLEX(I48,0))))</f>
        <v>9.21202582751062E-017+1.50448767455061i</v>
      </c>
      <c r="O48" t="str">
        <f>IMDIV(IMSUB(M48,N48),IMSUM(M48,N48))</f>
        <v>-0.997536188569069-7.01537774827109E-002i</v>
      </c>
      <c r="P48">
        <f>IMABS(L48)^2*100</f>
        <v>98.463528608081</v>
      </c>
      <c r="Q48">
        <f>IMABS(O48)^2*100</f>
        <v>99.99999999999987</v>
      </c>
    </row>
    <row r="49" spans="7:17" ht="13.5">
      <c r="G49">
        <v>90</v>
      </c>
      <c r="H49">
        <f t="shared" si="0"/>
        <v>6.1257422745431E-17</v>
      </c>
      <c r="I49">
        <f t="shared" si="1"/>
        <v>1</v>
      </c>
      <c r="J49" t="str">
        <f>IMPRODUCT(COMPLEX($B$4,$C$4),COMPLEX($B$4,$C$4),COMPLEX(H49,0))</f>
        <v>-1.01313522838081E-015+8.02803028047971E-017i</v>
      </c>
      <c r="K49" t="str">
        <f>IMPRODUCT(COMPLEX($B$5,$C$5),IMSQRT(IMSUB(IMPRODUCT(COMPLEX($B$4,$C$4),COMPLEX($B$4,$C$4)),IMPRODUCT(COMPLEX($B$5,$C$5),COMPLEX($B$5,$C$5),COMPLEX(I49,0),COMPLEX(I49,0)))))</f>
        <v>0.228478320177224+6.57395971641834i</v>
      </c>
      <c r="L49" t="str">
        <f>IMDIV(IMSUB(J49,K49),IMSUM(J49,K49))</f>
        <v>-1+3.07837686427545E-016i</v>
      </c>
      <c r="M49" t="str">
        <f>IMPRODUCT(COMPLEX($B$5,$C$5),COMPLEX(H49,0))</f>
        <v>9.27437380365825E-017</v>
      </c>
      <c r="N49" t="str">
        <f>IMSQRT(IMSUB(IMPRODUCT(COMPLEX($B$4,$C$5),COMPLEX($B$4,$C$5)),IMPRODUCT(COMPLEX($B$5,$C$5),COMPLEX($B$5,$C$5),COMPLEX(I49,0),COMPLEX(I49,0))))</f>
        <v>9.2177052490675E-017+1.50541522511233i</v>
      </c>
      <c r="O49" t="str">
        <f>IMDIV(IMSUB(M49,N49),IMSUM(M49,N49))</f>
        <v>-1-1.23213498162491E-016i</v>
      </c>
      <c r="P49">
        <f>IMABS(L49)^2*100</f>
        <v>100</v>
      </c>
      <c r="Q49">
        <f>IMABS(O49)^2*100</f>
        <v>100</v>
      </c>
    </row>
    <row r="51" spans="3:5" ht="14.25" thickBot="1">
      <c r="C51" s="5" t="s">
        <v>8</v>
      </c>
      <c r="D51" s="6" t="s">
        <v>9</v>
      </c>
      <c r="E51" s="7" t="s">
        <v>10</v>
      </c>
    </row>
    <row r="52" spans="3:5" ht="14.25" thickTop="1">
      <c r="C52" s="8">
        <v>200</v>
      </c>
      <c r="D52" s="3">
        <v>1.427</v>
      </c>
      <c r="E52" s="9">
        <v>1.125</v>
      </c>
    </row>
    <row r="53" spans="3:5" ht="13.5">
      <c r="C53" s="8">
        <v>210</v>
      </c>
      <c r="D53" s="3">
        <v>1.43</v>
      </c>
      <c r="E53" s="9">
        <v>1.334</v>
      </c>
    </row>
    <row r="54" spans="3:5" ht="13.5">
      <c r="C54" s="8">
        <v>220</v>
      </c>
      <c r="D54" s="3">
        <v>1.442</v>
      </c>
      <c r="E54" s="9">
        <v>1.418</v>
      </c>
    </row>
    <row r="55" spans="3:5" ht="13.5">
      <c r="C55" s="8">
        <v>230</v>
      </c>
      <c r="D55" s="3">
        <v>1.454</v>
      </c>
      <c r="E55" s="9">
        <v>1.478</v>
      </c>
    </row>
    <row r="56" spans="3:5" ht="13.5">
      <c r="C56" s="8">
        <v>240</v>
      </c>
      <c r="D56" s="3">
        <v>1.47</v>
      </c>
      <c r="E56" s="9">
        <v>1.55</v>
      </c>
    </row>
    <row r="57" spans="3:5" ht="13.5">
      <c r="C57" s="8">
        <v>250</v>
      </c>
      <c r="D57" s="3">
        <v>1.484</v>
      </c>
      <c r="E57" s="9">
        <v>1.636</v>
      </c>
    </row>
    <row r="58" spans="3:5" ht="13.5">
      <c r="C58" s="8">
        <v>260</v>
      </c>
      <c r="D58" s="3">
        <v>1.504</v>
      </c>
      <c r="E58" s="9">
        <v>1.748</v>
      </c>
    </row>
    <row r="59" spans="3:5" ht="13.5">
      <c r="C59" s="8">
        <v>270</v>
      </c>
      <c r="D59" s="3">
        <v>1.598</v>
      </c>
      <c r="E59" s="9">
        <v>1.822</v>
      </c>
    </row>
    <row r="60" spans="3:5" ht="13.5">
      <c r="C60" s="8">
        <v>280</v>
      </c>
      <c r="D60" s="3">
        <v>1.69</v>
      </c>
      <c r="E60" s="9">
        <v>1.882</v>
      </c>
    </row>
    <row r="61" spans="3:5" ht="13.5">
      <c r="C61" s="8">
        <v>290</v>
      </c>
      <c r="D61" s="3">
        <v>1.742</v>
      </c>
      <c r="E61" s="9">
        <v>1.9</v>
      </c>
    </row>
    <row r="62" spans="3:5" ht="13.5">
      <c r="C62" s="8">
        <v>300</v>
      </c>
      <c r="D62" s="3">
        <v>1.812</v>
      </c>
      <c r="E62" s="9">
        <v>1.92</v>
      </c>
    </row>
    <row r="63" spans="3:5" ht="13.5">
      <c r="C63" s="8">
        <v>310</v>
      </c>
      <c r="D63" s="3">
        <v>1.83</v>
      </c>
      <c r="E63" s="9">
        <v>1.916</v>
      </c>
    </row>
    <row r="64" spans="3:5" ht="13.5">
      <c r="C64" s="8">
        <v>320</v>
      </c>
      <c r="D64" s="3">
        <v>1.83</v>
      </c>
      <c r="E64" s="9">
        <v>1.89</v>
      </c>
    </row>
    <row r="65" spans="3:5" ht="13.5">
      <c r="C65" s="8">
        <v>330</v>
      </c>
      <c r="D65" s="3">
        <v>1.81</v>
      </c>
      <c r="E65" s="9">
        <v>1.87</v>
      </c>
    </row>
    <row r="66" spans="3:5" ht="13.5">
      <c r="C66" s="8">
        <v>340</v>
      </c>
      <c r="D66" s="3">
        <v>1.78</v>
      </c>
      <c r="E66" s="9">
        <v>1.85</v>
      </c>
    </row>
    <row r="67" spans="3:5" ht="13.5">
      <c r="C67" s="8">
        <v>350</v>
      </c>
      <c r="D67" s="3">
        <v>1.75</v>
      </c>
      <c r="E67" s="9">
        <v>1.847</v>
      </c>
    </row>
    <row r="68" spans="3:5" ht="13.5">
      <c r="C68" s="8">
        <v>360</v>
      </c>
      <c r="D68" s="3">
        <v>1.725</v>
      </c>
      <c r="E68" s="9">
        <v>1.855</v>
      </c>
    </row>
    <row r="69" spans="3:5" ht="13.5">
      <c r="C69" s="8">
        <v>370</v>
      </c>
      <c r="D69" s="3">
        <v>1.706</v>
      </c>
      <c r="E69" s="9">
        <v>1.885</v>
      </c>
    </row>
    <row r="70" spans="3:5" ht="13.5">
      <c r="C70" s="8">
        <v>380</v>
      </c>
      <c r="D70" s="3">
        <v>1.68</v>
      </c>
      <c r="E70" s="9">
        <v>1.925</v>
      </c>
    </row>
    <row r="71" spans="3:5" ht="13.5">
      <c r="C71" s="8">
        <v>390</v>
      </c>
      <c r="D71" s="3">
        <v>1.66</v>
      </c>
      <c r="E71" s="9">
        <v>1.94</v>
      </c>
    </row>
    <row r="72" spans="3:5" ht="13.5">
      <c r="C72" s="8">
        <v>400</v>
      </c>
      <c r="D72" s="3">
        <v>1.658</v>
      </c>
      <c r="E72" s="9">
        <v>1.956</v>
      </c>
    </row>
    <row r="73" spans="3:5" ht="13.5">
      <c r="C73" s="8">
        <v>410</v>
      </c>
      <c r="D73" s="3">
        <v>1.64</v>
      </c>
      <c r="E73" s="9">
        <v>1.957</v>
      </c>
    </row>
    <row r="74" spans="3:5" ht="13.5">
      <c r="C74" s="8">
        <v>420</v>
      </c>
      <c r="D74" s="3">
        <v>1.626</v>
      </c>
      <c r="E74" s="9">
        <v>1.949</v>
      </c>
    </row>
    <row r="75" spans="3:5" ht="13.5">
      <c r="C75" s="8">
        <v>430</v>
      </c>
      <c r="D75" s="3">
        <v>1.6</v>
      </c>
      <c r="E75" s="9">
        <v>1.93</v>
      </c>
    </row>
    <row r="76" spans="3:5" ht="13.5">
      <c r="C76" s="8">
        <v>440</v>
      </c>
      <c r="D76" s="3">
        <v>1.56</v>
      </c>
      <c r="E76" s="9">
        <v>1.9</v>
      </c>
    </row>
    <row r="77" spans="3:5" ht="13.5">
      <c r="C77" s="8">
        <v>450</v>
      </c>
      <c r="D77" s="3">
        <v>1.5</v>
      </c>
      <c r="E77" s="9">
        <v>1.88</v>
      </c>
    </row>
    <row r="78" spans="3:5" ht="13.5">
      <c r="C78" s="8">
        <v>460</v>
      </c>
      <c r="D78" s="3">
        <v>0.916</v>
      </c>
      <c r="E78" s="9">
        <v>1.84</v>
      </c>
    </row>
    <row r="79" spans="3:5" ht="13.5">
      <c r="C79" s="8">
        <v>470</v>
      </c>
      <c r="D79" s="3">
        <v>1.3</v>
      </c>
      <c r="E79" s="9">
        <v>1.82</v>
      </c>
    </row>
    <row r="80" spans="3:5" ht="13.5">
      <c r="C80" s="8">
        <v>480</v>
      </c>
      <c r="D80" s="3">
        <v>1.25</v>
      </c>
      <c r="E80" s="9">
        <v>1.8</v>
      </c>
    </row>
    <row r="81" spans="3:5" ht="13.5">
      <c r="C81" s="8">
        <v>490</v>
      </c>
      <c r="D81" s="3">
        <v>1</v>
      </c>
      <c r="E81" s="9">
        <v>1.82</v>
      </c>
    </row>
    <row r="82" spans="3:5" ht="13.5">
      <c r="C82" s="8">
        <v>500</v>
      </c>
      <c r="D82" s="3">
        <v>0.916</v>
      </c>
      <c r="E82" s="9">
        <v>1.84</v>
      </c>
    </row>
    <row r="83" spans="3:5" ht="13.5">
      <c r="C83" s="8">
        <v>510</v>
      </c>
      <c r="D83" s="3">
        <v>0.7</v>
      </c>
      <c r="E83" s="9">
        <v>2</v>
      </c>
    </row>
    <row r="84" spans="3:5" ht="13.5">
      <c r="C84" s="8">
        <v>520</v>
      </c>
      <c r="D84" s="3">
        <v>0.58</v>
      </c>
      <c r="E84" s="9">
        <v>2.2</v>
      </c>
    </row>
    <row r="85" spans="3:5" ht="13.5">
      <c r="C85" s="8">
        <v>530</v>
      </c>
      <c r="D85" s="3">
        <v>0.5</v>
      </c>
      <c r="E85" s="9">
        <v>2.4</v>
      </c>
    </row>
    <row r="86" spans="3:5" ht="13.5">
      <c r="C86" s="8">
        <v>540</v>
      </c>
      <c r="D86" s="3">
        <v>0.402</v>
      </c>
      <c r="E86" s="9">
        <v>2.54</v>
      </c>
    </row>
    <row r="87" spans="3:5" ht="13.5">
      <c r="C87" s="8">
        <v>550</v>
      </c>
      <c r="D87" s="3">
        <v>0.35</v>
      </c>
      <c r="E87" s="9">
        <v>2.7</v>
      </c>
    </row>
    <row r="88" spans="3:5" ht="13.5">
      <c r="C88" s="8">
        <v>560</v>
      </c>
      <c r="D88" s="3">
        <v>0.32</v>
      </c>
      <c r="E88" s="9">
        <v>3</v>
      </c>
    </row>
    <row r="89" spans="3:5" ht="13.5">
      <c r="C89" s="8">
        <v>570</v>
      </c>
      <c r="D89" s="3">
        <v>0.29</v>
      </c>
      <c r="E89" s="9">
        <v>3.05</v>
      </c>
    </row>
    <row r="90" spans="3:5" ht="13.5">
      <c r="C90" s="8">
        <v>580</v>
      </c>
      <c r="D90" s="3">
        <v>0.26</v>
      </c>
      <c r="E90" s="9">
        <v>3.05</v>
      </c>
    </row>
    <row r="91" spans="3:5" ht="13.5">
      <c r="C91" s="8">
        <v>590</v>
      </c>
      <c r="D91" s="3">
        <v>0.236</v>
      </c>
      <c r="E91" s="9">
        <v>3.1</v>
      </c>
    </row>
    <row r="92" spans="3:5" ht="13.5">
      <c r="C92" s="8">
        <v>600</v>
      </c>
      <c r="D92" s="3">
        <v>0.203</v>
      </c>
      <c r="E92" s="9">
        <v>3.11</v>
      </c>
    </row>
    <row r="93" spans="3:5" ht="13.5">
      <c r="C93" s="8">
        <v>610</v>
      </c>
      <c r="D93" s="3">
        <v>0.2</v>
      </c>
      <c r="E93" s="9">
        <v>3.12</v>
      </c>
    </row>
    <row r="94" spans="3:5" ht="13.5">
      <c r="C94" s="8">
        <v>620</v>
      </c>
      <c r="D94" s="3">
        <v>0.194</v>
      </c>
      <c r="E94" s="9">
        <v>3.13</v>
      </c>
    </row>
    <row r="95" spans="3:5" ht="13.5">
      <c r="C95" s="8">
        <v>630</v>
      </c>
      <c r="D95" s="3">
        <v>0.18</v>
      </c>
      <c r="E95" s="9">
        <v>3.14</v>
      </c>
    </row>
    <row r="96" spans="3:5" ht="13.5">
      <c r="C96" s="8">
        <v>640</v>
      </c>
      <c r="D96" s="3">
        <v>0.17</v>
      </c>
      <c r="E96" s="9">
        <v>3.145</v>
      </c>
    </row>
    <row r="97" spans="3:5" ht="13.5">
      <c r="C97" s="8">
        <v>650</v>
      </c>
      <c r="D97" s="3">
        <v>0.166</v>
      </c>
      <c r="E97" s="9">
        <v>3.15</v>
      </c>
    </row>
    <row r="98" spans="3:5" ht="13.5">
      <c r="C98" s="8">
        <v>660</v>
      </c>
      <c r="D98" s="3">
        <v>0.162</v>
      </c>
      <c r="E98" s="9">
        <v>3.25</v>
      </c>
    </row>
    <row r="99" spans="3:5" ht="13.5">
      <c r="C99" s="8">
        <v>670</v>
      </c>
      <c r="D99" s="3">
        <v>0.163</v>
      </c>
      <c r="E99" s="9">
        <v>3.5</v>
      </c>
    </row>
    <row r="100" spans="3:5" ht="13.5">
      <c r="C100" s="8">
        <v>680</v>
      </c>
      <c r="D100" s="3">
        <v>0.162</v>
      </c>
      <c r="E100" s="9">
        <v>3.7</v>
      </c>
    </row>
    <row r="101" spans="3:5" ht="13.5">
      <c r="C101" s="8">
        <v>690</v>
      </c>
      <c r="D101" s="3">
        <v>0.16</v>
      </c>
      <c r="E101" s="9">
        <v>3.8</v>
      </c>
    </row>
    <row r="102" spans="3:5" ht="13.5">
      <c r="C102" s="8">
        <v>700</v>
      </c>
      <c r="D102" s="3">
        <v>0.161</v>
      </c>
      <c r="E102" s="9">
        <v>4.07</v>
      </c>
    </row>
    <row r="103" spans="3:5" ht="13.5">
      <c r="C103" s="8">
        <v>710</v>
      </c>
      <c r="D103" s="3">
        <v>0.162</v>
      </c>
      <c r="E103" s="9">
        <v>4.1</v>
      </c>
    </row>
    <row r="104" spans="3:5" ht="13.5">
      <c r="C104" s="8">
        <v>720</v>
      </c>
      <c r="D104" s="3">
        <v>0.163</v>
      </c>
      <c r="E104" s="9">
        <v>4.2</v>
      </c>
    </row>
    <row r="105" spans="3:5" ht="13.5">
      <c r="C105" s="8">
        <v>730</v>
      </c>
      <c r="D105" s="3">
        <v>0.164</v>
      </c>
      <c r="E105" s="9">
        <v>4.35</v>
      </c>
    </row>
    <row r="106" spans="3:5" ht="13.5">
      <c r="C106" s="8">
        <v>740</v>
      </c>
      <c r="D106" s="3">
        <v>0.1665</v>
      </c>
      <c r="E106" s="9">
        <v>4.67</v>
      </c>
    </row>
    <row r="107" spans="3:5" ht="13.5">
      <c r="C107" s="8">
        <v>750</v>
      </c>
      <c r="D107" s="3">
        <v>0.169</v>
      </c>
      <c r="E107" s="9">
        <v>4.9</v>
      </c>
    </row>
    <row r="108" spans="3:5" ht="13.5">
      <c r="C108" s="8">
        <v>760</v>
      </c>
      <c r="D108" s="3">
        <v>0.172</v>
      </c>
      <c r="E108" s="9">
        <v>4.88</v>
      </c>
    </row>
    <row r="109" spans="3:5" ht="13.5">
      <c r="C109" s="8">
        <v>770</v>
      </c>
      <c r="D109" s="3">
        <v>0.174</v>
      </c>
      <c r="E109" s="9">
        <v>4.86</v>
      </c>
    </row>
    <row r="110" spans="3:5" ht="13.5">
      <c r="C110" s="8">
        <v>780</v>
      </c>
      <c r="D110" s="3">
        <v>0.179</v>
      </c>
      <c r="E110" s="9">
        <v>4.95</v>
      </c>
    </row>
    <row r="111" spans="3:5" ht="13.5">
      <c r="C111" s="8">
        <v>790</v>
      </c>
      <c r="D111" s="3">
        <v>0.181</v>
      </c>
      <c r="E111" s="9">
        <v>5</v>
      </c>
    </row>
    <row r="112" spans="3:5" ht="13.5">
      <c r="C112" s="10">
        <v>800</v>
      </c>
      <c r="D112" s="11">
        <v>0.181</v>
      </c>
      <c r="E112" s="12">
        <v>5.1</v>
      </c>
    </row>
  </sheetData>
  <mergeCells count="1">
    <mergeCell ref="C2:F2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Sato</dc:creator>
  <cp:keywords/>
  <dc:description/>
  <cp:lastModifiedBy>sato</cp:lastModifiedBy>
  <dcterms:created xsi:type="dcterms:W3CDTF">2003-02-11T08:21:41Z</dcterms:created>
  <dcterms:modified xsi:type="dcterms:W3CDTF">2009-04-17T10:11:19Z</dcterms:modified>
  <cp:category/>
  <cp:version/>
  <cp:contentType/>
  <cp:contentStatus/>
</cp:coreProperties>
</file>